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30" windowWidth="21315" windowHeight="9045"/>
  </bookViews>
  <sheets>
    <sheet name="U009 PCC" sheetId="1" r:id="rId1"/>
  </sheets>
  <calcPr calcId="145621"/>
</workbook>
</file>

<file path=xl/calcChain.xml><?xml version="1.0" encoding="utf-8"?>
<calcChain xmlns="http://schemas.openxmlformats.org/spreadsheetml/2006/main">
  <c r="AG33" i="1" l="1"/>
  <c r="AF33" i="1"/>
  <c r="AG32" i="1"/>
  <c r="AF32" i="1"/>
  <c r="AG31" i="1"/>
  <c r="AF30" i="1"/>
  <c r="AG30" i="1"/>
  <c r="AG28" i="1"/>
  <c r="AF28" i="1"/>
  <c r="AG23" i="1"/>
  <c r="AF23" i="1"/>
  <c r="AD23" i="1"/>
  <c r="AC23" i="1"/>
  <c r="AG22" i="1"/>
  <c r="AF22" i="1"/>
  <c r="AD22" i="1"/>
  <c r="AC22" i="1"/>
  <c r="AG21" i="1"/>
  <c r="AF21" i="1"/>
  <c r="AD21" i="1"/>
  <c r="AC21" i="1"/>
  <c r="AD20" i="1"/>
  <c r="AC20" i="1"/>
  <c r="AD19" i="1"/>
  <c r="AC19" i="1"/>
  <c r="AG19" i="1"/>
  <c r="AF19" i="1"/>
  <c r="AG18" i="1"/>
  <c r="AF18" i="1"/>
  <c r="AD18" i="1"/>
  <c r="AC18" i="1"/>
  <c r="AG17" i="1" l="1"/>
  <c r="AF17" i="1"/>
  <c r="AD17" i="1"/>
  <c r="AC17" i="1"/>
  <c r="AD16" i="1"/>
  <c r="AC16" i="1"/>
  <c r="AG27" i="1"/>
  <c r="AF27" i="1"/>
  <c r="AD15" i="1"/>
  <c r="AC15" i="1"/>
  <c r="AG25" i="1"/>
  <c r="AF25" i="1"/>
  <c r="AG26" i="1"/>
  <c r="AF26" i="1"/>
  <c r="AD14" i="1" l="1"/>
  <c r="AC14" i="1"/>
  <c r="AD13" i="1"/>
  <c r="AC13" i="1"/>
  <c r="AD12" i="1"/>
  <c r="AC12" i="1"/>
  <c r="P12" i="1" l="1"/>
  <c r="AH12" i="1" l="1"/>
  <c r="AH13" i="1"/>
  <c r="AH14" i="1"/>
  <c r="AH15" i="1"/>
  <c r="AH16" i="1"/>
  <c r="AH17" i="1"/>
  <c r="AH18" i="1"/>
  <c r="AH19" i="1"/>
  <c r="AH20" i="1"/>
  <c r="AH21" i="1"/>
  <c r="AH22" i="1"/>
  <c r="AH23" i="1"/>
  <c r="AH24" i="1"/>
  <c r="AH25" i="1"/>
  <c r="AH26" i="1"/>
  <c r="AH27" i="1"/>
  <c r="AH28" i="1"/>
  <c r="AH29" i="1"/>
  <c r="AH30" i="1"/>
  <c r="AH31" i="1"/>
  <c r="AH32" i="1"/>
  <c r="AH33" i="1"/>
  <c r="AE12" i="1"/>
  <c r="AE13" i="1"/>
  <c r="AE14" i="1"/>
  <c r="AE15" i="1"/>
  <c r="AE16" i="1"/>
  <c r="AE17" i="1"/>
  <c r="AE18" i="1"/>
  <c r="AE19" i="1"/>
  <c r="AE20" i="1"/>
  <c r="AE21" i="1"/>
  <c r="AE22" i="1"/>
  <c r="AE23" i="1"/>
  <c r="AE25" i="1"/>
  <c r="AE27" i="1"/>
  <c r="AE28" i="1"/>
  <c r="AE29" i="1"/>
  <c r="AE30" i="1"/>
  <c r="AE31" i="1"/>
  <c r="AE32" i="1"/>
  <c r="AE33" i="1"/>
  <c r="AB12" i="1"/>
  <c r="AB13" i="1"/>
  <c r="AB14" i="1"/>
  <c r="AB15" i="1"/>
  <c r="AB16" i="1"/>
  <c r="AB17" i="1"/>
  <c r="AB18" i="1"/>
  <c r="AB19" i="1"/>
  <c r="AB20" i="1"/>
  <c r="AB21" i="1"/>
  <c r="AB22" i="1"/>
  <c r="AB23" i="1"/>
  <c r="AB24" i="1"/>
  <c r="AB25" i="1"/>
  <c r="AB26" i="1"/>
  <c r="AB27" i="1"/>
  <c r="AB28" i="1"/>
  <c r="AB29" i="1"/>
  <c r="AB30" i="1"/>
  <c r="AB31" i="1"/>
  <c r="AB32" i="1"/>
  <c r="AB33" i="1"/>
  <c r="Y12" i="1"/>
  <c r="Y13" i="1"/>
  <c r="Y14" i="1"/>
  <c r="Y15" i="1"/>
  <c r="Y16" i="1"/>
  <c r="Y17" i="1"/>
  <c r="Y18" i="1"/>
  <c r="Y19" i="1"/>
  <c r="Y20" i="1"/>
  <c r="Y21" i="1"/>
  <c r="Y22" i="1"/>
  <c r="Y23" i="1"/>
  <c r="Y24" i="1"/>
  <c r="Y25" i="1"/>
  <c r="Y26" i="1"/>
  <c r="Y27" i="1"/>
  <c r="Y28" i="1"/>
  <c r="Y29" i="1"/>
  <c r="Y30" i="1"/>
  <c r="Y31" i="1"/>
  <c r="Y32" i="1"/>
  <c r="Y33" i="1"/>
  <c r="V12" i="1"/>
  <c r="V13" i="1"/>
  <c r="V14" i="1"/>
  <c r="V15" i="1"/>
  <c r="V16" i="1"/>
  <c r="V17" i="1"/>
  <c r="V18" i="1"/>
  <c r="V19" i="1"/>
  <c r="V20" i="1"/>
  <c r="V21" i="1"/>
  <c r="V22" i="1"/>
  <c r="V23" i="1"/>
  <c r="V24" i="1"/>
  <c r="V25" i="1"/>
  <c r="V26" i="1"/>
  <c r="V27" i="1"/>
  <c r="V28" i="1"/>
  <c r="V29" i="1"/>
  <c r="V30" i="1"/>
  <c r="V31" i="1"/>
  <c r="V32" i="1"/>
  <c r="V33" i="1"/>
  <c r="S12" i="1"/>
  <c r="S13" i="1"/>
  <c r="S14" i="1"/>
  <c r="S15" i="1"/>
  <c r="S16" i="1"/>
  <c r="S17" i="1"/>
  <c r="S18" i="1"/>
  <c r="S19" i="1"/>
  <c r="S20" i="1"/>
  <c r="S21" i="1"/>
  <c r="S22" i="1"/>
  <c r="S23" i="1"/>
  <c r="S24" i="1"/>
  <c r="S25" i="1"/>
  <c r="S26" i="1"/>
  <c r="S27" i="1"/>
  <c r="S28" i="1"/>
  <c r="S29" i="1"/>
  <c r="S30" i="1"/>
  <c r="S31" i="1"/>
  <c r="S32" i="1"/>
  <c r="S33" i="1"/>
  <c r="M12" i="1" l="1"/>
  <c r="M13" i="1"/>
  <c r="P13" i="1"/>
  <c r="M14" i="1"/>
  <c r="P14" i="1"/>
  <c r="M15" i="1"/>
  <c r="P15" i="1"/>
  <c r="M16" i="1"/>
  <c r="P16" i="1"/>
  <c r="M17" i="1"/>
  <c r="P17" i="1"/>
  <c r="M18" i="1"/>
  <c r="P18" i="1"/>
  <c r="M19" i="1"/>
  <c r="P19" i="1"/>
  <c r="M20" i="1"/>
  <c r="P20" i="1"/>
  <c r="M21" i="1"/>
  <c r="P21" i="1"/>
  <c r="M22" i="1"/>
  <c r="P22" i="1"/>
  <c r="M23" i="1"/>
  <c r="P23" i="1"/>
  <c r="M24" i="1"/>
  <c r="P24" i="1"/>
  <c r="M25" i="1"/>
  <c r="P25" i="1"/>
  <c r="M26" i="1"/>
  <c r="P26" i="1"/>
  <c r="M27" i="1"/>
  <c r="P27" i="1"/>
  <c r="M28" i="1"/>
  <c r="P28" i="1"/>
  <c r="M29" i="1"/>
  <c r="P29" i="1"/>
  <c r="M30" i="1"/>
  <c r="P30" i="1"/>
  <c r="M31" i="1"/>
  <c r="P31" i="1"/>
  <c r="M32" i="1"/>
  <c r="P32" i="1"/>
  <c r="M33" i="1"/>
  <c r="P33" i="1"/>
</calcChain>
</file>

<file path=xl/sharedStrings.xml><?xml version="1.0" encoding="utf-8"?>
<sst xmlns="http://schemas.openxmlformats.org/spreadsheetml/2006/main" count="215" uniqueCount="97">
  <si>
    <t>Definición</t>
  </si>
  <si>
    <t>Método de Cálculo</t>
  </si>
  <si>
    <t>Frecuencia 
de medición</t>
  </si>
  <si>
    <t>Nivel de la MIR</t>
  </si>
  <si>
    <t>Unidad de medida</t>
  </si>
  <si>
    <t>Año de aparición en MIR</t>
  </si>
  <si>
    <t xml:space="preserve">Nombre del Indicador </t>
  </si>
  <si>
    <t>Medio de verificación</t>
  </si>
  <si>
    <t>Programa:</t>
  </si>
  <si>
    <t xml:space="preserve">Unidad Responsable: </t>
  </si>
  <si>
    <t>Observaciones en caso de cambio del indicador durante el periodo 2007-2014</t>
  </si>
  <si>
    <r>
      <t>A: M</t>
    </r>
    <r>
      <rPr>
        <sz val="14"/>
        <color theme="0"/>
        <rFont val="Cambria"/>
        <family val="1"/>
        <scheme val="major"/>
      </rPr>
      <t>eta  anual</t>
    </r>
  </si>
  <si>
    <r>
      <t xml:space="preserve">B: </t>
    </r>
    <r>
      <rPr>
        <sz val="14"/>
        <color theme="0"/>
        <rFont val="Cambria"/>
        <family val="1"/>
        <scheme val="major"/>
      </rPr>
      <t>Valor Alcanzado Cierre Cuenta Pública</t>
    </r>
  </si>
  <si>
    <t>Componente</t>
  </si>
  <si>
    <t>Porcentaje</t>
  </si>
  <si>
    <t>Programa Anual de Evaluación para el Ejercicio Fiscal 2015 de los Programas Federales de la Administración Pública Federal  (numeral 19)</t>
  </si>
  <si>
    <t>Evolución Histórica de Indicadores de la Matriz de Indicadores para Resultados 2007-2014</t>
  </si>
  <si>
    <t>Dirección General de Participación Social</t>
  </si>
  <si>
    <t>U-009 Comedores Comunitarios</t>
  </si>
  <si>
    <t>Porcentaje de personas en situación de pobreza multidimensional extrema y carencia de acceso a la alimentación, atendidas.</t>
  </si>
  <si>
    <t>Fin</t>
  </si>
  <si>
    <t>El indicador cuantifica a las personas en situación de pobreza multidimensional extrema y carencia de acceso a la alimentación identificadas y atendidas por el Programa</t>
  </si>
  <si>
    <t>(Número de personas en situación de pobreza multidimensional extrema y carencia de acceso a la alimentación, atendidas / Número de personas en situación de pobreza multidimensional extrema y carencia de acceso a la alimentación registradas en el padrón de población objetivo)*100</t>
  </si>
  <si>
    <t>Anual</t>
  </si>
  <si>
    <t>Cálculo de la Dirección General de Participación Social.</t>
  </si>
  <si>
    <t>Propósito</t>
  </si>
  <si>
    <t>Porcentaje de cumplimiento de la meta establecida de Comedores Comunitarios instalados y en operación.</t>
  </si>
  <si>
    <t>(Número de Comedores Comunitarios instalados y en operación / Meta anual de comedores instalados)*100</t>
  </si>
  <si>
    <t>Porcentaje de localidades intervenidas por el Programa.</t>
  </si>
  <si>
    <t>(Número de localidades que son intervenidas por el Programa / Total de localidades que constituyen la cobertura de atención del Programa en el estado de Guerrero) * 100</t>
  </si>
  <si>
    <t>Porcentaje de Comedores Comunitarios instalados y en operación.</t>
  </si>
  <si>
    <t>(Número de Comedores Comunitarios en operación / Número de comedores instalados)*100</t>
  </si>
  <si>
    <t>Promedio de grupos de Cocineras (os) de integrados y en funcionamiento por Comedor Comunitario</t>
  </si>
  <si>
    <t>(Número de grupos de Cocineras (os) integrados y en funcionamiento / Número de Comedores Comunitarios. existentes) *100</t>
  </si>
  <si>
    <t>Semestral</t>
  </si>
  <si>
    <t>Promedio</t>
  </si>
  <si>
    <t>Número de Comités Comunitarios constituidos.</t>
  </si>
  <si>
    <t>Número de Comités Comunitarios constituidos / Número de Comedores Comunitarios instalados</t>
  </si>
  <si>
    <t>Actividad</t>
  </si>
  <si>
    <t>Porcentaje de Proyectos de Comedores Comunitarios autorizados por la Dirección General de Participación Social.</t>
  </si>
  <si>
    <t>(Número de proyectos de Comedores Comunitarios autorizados por la Dirección General de Participación Social / Número de proyectos presentados por la Delegación de la Sedesol)*100</t>
  </si>
  <si>
    <t>Porcentaje de cocinas comunitarias con equipamiento instaladas.</t>
  </si>
  <si>
    <t>(Número de cocinas comunitarias instaladas con equipamiento / Número de cocinas comunitarias instaladas)*100</t>
  </si>
  <si>
    <t>Promedio de personas que participan en los grupos de elaboración y ministración de raciones alimentarias.</t>
  </si>
  <si>
    <t>(Número de personas que participan en la elaboración y ministración de raciones alimentarias / Número de grupos para la elaboración y ministración de raciones alimentarias integrados)</t>
  </si>
  <si>
    <t>Porcentaje de asambleas comunitarias celebradas para la constitución de comités comunitarios</t>
  </si>
  <si>
    <t>(Número de asambleas comunitarias celebradas / Número de comités comunitarios integrados)*100</t>
  </si>
  <si>
    <t>Porcentaje de comités comunitarios en los que participan mujeres.</t>
  </si>
  <si>
    <t>(Número comités comunitarios integrados con participación de mujeres / Total de comités comunitarios integrados)*100</t>
  </si>
  <si>
    <t>Porcentaje de Comedores Comunitarios con supervisión y seguimiento.</t>
  </si>
  <si>
    <t>(Número de Comedores Comunitarios con acciones de supervisión y seguimiento/ número de Comedores Comunitarios instalados)*100</t>
  </si>
  <si>
    <t>Porcentaje de la población con acceso a la alimentación.</t>
  </si>
  <si>
    <t>Porcentaje de la población con acceso a la alimentación. Los cuatro posibles grados de inseguridad alimentaria cuantificados por CONEVAL son: inseguridad alimentaria severa; inseguridad alimentaria moderada; inseguridad alimentaria leve, y seguridad alimentaria. Adicionalmente, de acuerdo con la metodología de la medición multidimensional de la pobreza, tienen carencia por acceso a la alimentación las personas en situación de inseguridad alimentaria moderada y severa. En este sentido, se utilizará el componente de seguridad alimentaria del indicador de carencia por acceso a la alimentación.</t>
  </si>
  <si>
    <t>((Total de personas con acceso a la alimentación / Total de personas a nivel nacional) * 100</t>
  </si>
  <si>
    <t>Cálculo del Módulo Medición multidimensional de la pobreza de CONEVAL</t>
  </si>
  <si>
    <t>Porcentaje de AGEBs intervenidas en el área de cobertura urbana del Programa.</t>
  </si>
  <si>
    <t>Porcentaje de AGEBs que forman parte de ZAP urbanas intervenidas en el área de cobertura urbana del Programa.</t>
  </si>
  <si>
    <t>(Número de AGEBs que forman parte de ZAP urbanas que cuentan con al menos un Comedor Comunitario / AGEBs que forman parte de las Zonas de Atención Prioritaria (ZAPs) urbanas) * 100</t>
  </si>
  <si>
    <t>Bienal</t>
  </si>
  <si>
    <t>Porcentaje de localidades rurales intervenidas en el área de cobertura del Programa.</t>
  </si>
  <si>
    <t>Porcentaje de localidades con una población mayor a 300 y menor a 2,500 habitantes que pertenecen a municipios clasificados como ZAPs rurales intervenidas en el área de cobertura del Programa.</t>
  </si>
  <si>
    <t>(Número de localidades con población mayor a 300 y menor a 2,500 que pertenecen a municipios clasificados como ZAPs rurales que cuentan con al menos un Comedor Comunitario / Total de localidades que constituyen la cobertura de atención del Programa) * 100</t>
  </si>
  <si>
    <t>Porcentaje de Comedores Comunitarios instalados y en operación dentro del área de cobertura del Programa.</t>
  </si>
  <si>
    <t>(Número de Comedores Comunitarios en operación dentro del área de cobertura del Programa / Número de comedores instalados)*100</t>
  </si>
  <si>
    <t>Porcentaje de Comedores Comunitarios solicitados e instalados dentro del área de cobertura del Programa.</t>
  </si>
  <si>
    <t>Porcentaje de Comedores Comunitarios instalados respecto a los solicitados dentro del área de cobertura del Programa.</t>
  </si>
  <si>
    <t>(Número de Comedores Comunitarios instalados / Número de comedores solicitados)*100</t>
  </si>
  <si>
    <t>Porcentaje de personas que participan en la preparación y ministración de alimentos del Comedor.</t>
  </si>
  <si>
    <t>Porcentaje de personas que participan en la preparación de alimentos del Comedor Comunitario. Este indicador permitirá monitorear la participación comunitaria en los Comedores Comunitarios.</t>
  </si>
  <si>
    <t>(Número de Personas que participan en la elaboración y preparación de alimentos en los Comedores / Número de personas atendidas en los comedores)*100</t>
  </si>
  <si>
    <t>Promedio de personas atendidas en los Comedores Comunitarios.</t>
  </si>
  <si>
    <t>(Total de personas atendidas en los Comedores / Total de Comedores Comunitarios)</t>
  </si>
  <si>
    <t>Promedio de mujeres atendidas en los Comedores Comunitarios</t>
  </si>
  <si>
    <t>Se refiere al promedio de mujeres atendidas en los Comedores Comunitarios</t>
  </si>
  <si>
    <t>(Total de mujeres atendidas en los Comedores / Total de Comedores Comunitarios)</t>
  </si>
  <si>
    <t>Porcentaje de municipios de la Cruzada contra el Hambre atendidos con al menos un Comedor Comunitario.</t>
  </si>
  <si>
    <t>El indicador mide la proporción de municipios de los 1012 municipios de la Cruzada Nacional Contra el Hambre que cuentan con al menos un Comedor Comunitario respecto del total.</t>
  </si>
  <si>
    <t>(Número de municipios de la Cruzada contra el Hambre atendidos por el programa que cuentan con al menos un Comedor Comunitario) / (Número total de municipios de la Cruzada Contra el Hambre) x 100</t>
  </si>
  <si>
    <t>Trimestral</t>
  </si>
  <si>
    <t>Porcentaje de comités comunitarios liderados por mujeres.</t>
  </si>
  <si>
    <t>Porcentaje de comités comunitarios que son encabezados por mujeres.</t>
  </si>
  <si>
    <t>(Número comités comunitarios liderados por mujeres / Total de comités comunitarios integrados)*100</t>
  </si>
  <si>
    <t>2014: El nombre del indicador cambió a "Porcentaje de la población con acceso a la alimentación", por lo tanto la definición del mismo cambió; así como su frecuencia de medición se modificó de anual a bianual.</t>
  </si>
  <si>
    <t>Se trata de un indicador diferente debido a que el nombre, la definición, el método de cálculo, la frecuencia de medición y el medio de verificación cambió de 2013 a 2014.</t>
  </si>
  <si>
    <t>2014: El indicador fue eliminado de la MIR.</t>
  </si>
  <si>
    <t>2014: El nombre del indicador cambió a "Porcentaje de localidades rurales intervenidas en el área de cobertura urbana del Programa", por lo tanto la definición del mismo cambió.</t>
  </si>
  <si>
    <t>2014: El nombre del indicador cambió a "Porcentaje de comedores comunitarios instalados y en operación dentro del área de cobertura del Programa", por lo tanto la definición del mismo cambió; así como su frecuencia de medición se modificó de anual a semestral.</t>
  </si>
  <si>
    <t>2014: Se añadió la palabra porcentaje al nombre del indicador y la frecuencia de medición cambió de anual a semestral.</t>
  </si>
  <si>
    <t>2014: La frecuencia de medición cambió de anual a trimestral.</t>
  </si>
  <si>
    <t>2014: El indicador cambió de nivel en la MIR, al pasar del nivel de Actividad al nivel de Componente, así como la frecuencia de medición cambió de anual a semestral.</t>
  </si>
  <si>
    <t>2014: El indicador cambió de nivel en la MIR al pasar del nivel de Actividad al nivel de Componente, el nombre del indicador canbió a "Porcentaje de personas que participan en la preparación y ministración de alimentos del Comedor", la definición cambió a "Porcentaje de personas que participan en la preparación de alimentos del Comedor Comunitario. Este indicador permitirá monitorear la participación comunitaria en los Comedores Comunitarios", así como, la frecuencia de medición cambió de anual a semestral.</t>
  </si>
  <si>
    <t>Se trata de un indicador diferente debido a que el nombre, la definición, el método de cálculo y la unidad de medida cambió de 2013 a 2014.</t>
  </si>
  <si>
    <t>Se trata de un indicador diferente debido a que el nombre, la definición, el método de cálculo y la frecuencia de medición cambió de 2013 a 2014.</t>
  </si>
  <si>
    <t>2014: Indicador nuevo.</t>
  </si>
  <si>
    <t>Cálculos de la Dirección General de Participación Social.</t>
  </si>
  <si>
    <t>Dirección General de Análisis y Prospectiva (DGAP) y Cálculos de la Dirección General de Participación Social.</t>
  </si>
  <si>
    <t>Porcentaje de Cumplimiento: 
[ B / A ]*100</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</si>
</sst>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6"/>
      <color theme="1"/>
      <name val="Trajan Pro"/>
      <family val="1"/>
    </font>
    <font>
      <sz val="14"/>
      <color theme="1"/>
      <name val="Calibri"/>
      <family val="2"/>
      <scheme val="minor"/>
    </font>
    <font>
      <b/>
      <sz val="14"/>
      <color theme="0"/>
      <name val="Cambria"/>
      <family val="1"/>
      <scheme val="major"/>
    </font>
    <font>
      <sz val="16"/>
      <color theme="1"/>
      <name val="Calibri"/>
      <family val="2"/>
      <scheme val="minor"/>
    </font>
    <font>
      <b/>
      <sz val="26"/>
      <color theme="1"/>
      <name val="Trajan Pro"/>
      <family val="1"/>
    </font>
    <font>
      <b/>
      <sz val="28"/>
      <color theme="1"/>
      <name val="Trajan Pro"/>
      <family val="1"/>
    </font>
    <font>
      <b/>
      <sz val="48"/>
      <color theme="1"/>
      <name val="Trajan Pro"/>
      <family val="1"/>
    </font>
    <font>
      <b/>
      <sz val="20"/>
      <color theme="1"/>
      <name val="Trajan Pro"/>
      <family val="1"/>
    </font>
    <font>
      <sz val="20"/>
      <color theme="1"/>
      <name val="Calibri"/>
      <family val="2"/>
      <scheme val="minor"/>
    </font>
    <font>
      <sz val="14"/>
      <color theme="0"/>
      <name val="Cambria"/>
      <family val="1"/>
      <scheme val="major"/>
    </font>
    <font>
      <b/>
      <sz val="9"/>
      <name val="Calibri"/>
      <family val="2"/>
      <scheme val="minor"/>
    </font>
    <font>
      <b/>
      <sz val="8"/>
      <name val="Calibri"/>
      <family val="2"/>
      <scheme val="minor"/>
    </font>
    <font>
      <sz val="9"/>
      <name val="Tahoma"/>
      <family val="2"/>
    </font>
    <font>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4.9989318521683403E-2"/>
        <bgColor indexed="64"/>
      </patternFill>
    </fill>
    <fill>
      <patternFill patternType="solid">
        <fgColor theme="6"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14" fillId="0" borderId="0" applyFont="0" applyFill="0" applyBorder="0" applyAlignment="0" applyProtection="0"/>
  </cellStyleXfs>
  <cellXfs count="27">
    <xf numFmtId="0" fontId="0" fillId="0" borderId="0" xfId="0"/>
    <xf numFmtId="0" fontId="1" fillId="0" borderId="0" xfId="0" applyFont="1" applyAlignment="1">
      <alignment horizontal="center"/>
    </xf>
    <xf numFmtId="0" fontId="1" fillId="0" borderId="0" xfId="0" applyFont="1" applyAlignment="1">
      <alignment horizontal="center"/>
    </xf>
    <xf numFmtId="0" fontId="2" fillId="0" borderId="0" xfId="0" applyFont="1"/>
    <xf numFmtId="0" fontId="3" fillId="4" borderId="1" xfId="0" applyFont="1" applyFill="1" applyBorder="1" applyAlignment="1">
      <alignment horizontal="center" vertical="center" wrapText="1"/>
    </xf>
    <xf numFmtId="0" fontId="4" fillId="0" borderId="0" xfId="0" applyFont="1"/>
    <xf numFmtId="0" fontId="6" fillId="0" borderId="0" xfId="0" applyFont="1" applyAlignment="1"/>
    <xf numFmtId="0" fontId="8" fillId="0" borderId="0" xfId="0" applyFont="1" applyAlignment="1"/>
    <xf numFmtId="0" fontId="7" fillId="0" borderId="0" xfId="0" applyFont="1" applyAlignment="1"/>
    <xf numFmtId="0" fontId="5" fillId="0" borderId="0" xfId="0" applyFont="1" applyAlignment="1"/>
    <xf numFmtId="0" fontId="9"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Border="1" applyAlignment="1">
      <alignment horizontal="left" vertical="center"/>
    </xf>
    <xf numFmtId="2" fontId="13" fillId="5" borderId="1"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0" fontId="11" fillId="3" borderId="1" xfId="0" applyFont="1" applyFill="1" applyBorder="1" applyAlignment="1">
      <alignment horizontal="justify" vertical="center" wrapText="1"/>
    </xf>
    <xf numFmtId="0" fontId="12" fillId="3" borderId="1" xfId="0" applyFont="1" applyFill="1" applyBorder="1" applyAlignment="1">
      <alignment horizontal="justify" vertical="center" wrapText="1"/>
    </xf>
    <xf numFmtId="10" fontId="13" fillId="0" borderId="1" xfId="1" applyNumberFormat="1" applyFont="1" applyFill="1" applyBorder="1" applyAlignment="1">
      <alignment horizontal="center" vertical="center" wrapText="1"/>
    </xf>
    <xf numFmtId="10" fontId="13" fillId="5" borderId="1" xfId="1" applyNumberFormat="1" applyFont="1" applyFill="1" applyBorder="1" applyAlignment="1">
      <alignment horizontal="center" vertical="center" wrapText="1"/>
    </xf>
    <xf numFmtId="0" fontId="8" fillId="0" borderId="0" xfId="0" applyFont="1" applyFill="1" applyAlignment="1">
      <alignment horizontal="left" vertical="center"/>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0" borderId="4" xfId="0" applyFont="1" applyFill="1" applyBorder="1" applyAlignment="1">
      <alignment horizontal="left" vertical="center"/>
    </xf>
    <xf numFmtId="0" fontId="8" fillId="0" borderId="5" xfId="0" applyFont="1" applyFill="1" applyBorder="1" applyAlignment="1">
      <alignment horizontal="left" vertical="center"/>
    </xf>
    <xf numFmtId="0" fontId="3" fillId="6" borderId="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302561</xdr:colOff>
      <xdr:row>1</xdr:row>
      <xdr:rowOff>65599</xdr:rowOff>
    </xdr:from>
    <xdr:to>
      <xdr:col>33</xdr:col>
      <xdr:colOff>726813</xdr:colOff>
      <xdr:row>7</xdr:row>
      <xdr:rowOff>91816</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926061" y="469011"/>
          <a:ext cx="7864959" cy="30405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9"/>
  <sheetViews>
    <sheetView showGridLines="0" tabSelected="1" zoomScaleNormal="100" workbookViewId="0">
      <selection activeCell="F2" sqref="F2"/>
    </sheetView>
  </sheetViews>
  <sheetFormatPr baseColWidth="10" defaultRowHeight="15" x14ac:dyDescent="0.25"/>
  <cols>
    <col min="1" max="1" width="12" bestFit="1" customWidth="1"/>
    <col min="2" max="2" width="20" customWidth="1"/>
    <col min="3" max="3" width="15.85546875" customWidth="1"/>
    <col min="4" max="4" width="28.28515625" customWidth="1"/>
    <col min="5" max="5" width="33.140625" customWidth="1"/>
    <col min="6" max="6" width="41.42578125" customWidth="1"/>
    <col min="7" max="8" width="20.85546875" customWidth="1"/>
    <col min="9" max="9" width="18" customWidth="1"/>
    <col min="10" max="10" width="46.42578125" customWidth="1"/>
    <col min="11" max="11" width="10.85546875" customWidth="1"/>
    <col min="12" max="12" width="20.85546875" customWidth="1"/>
    <col min="13" max="13" width="20.28515625" customWidth="1"/>
    <col min="14" max="14" width="12" customWidth="1"/>
    <col min="15" max="15" width="17.85546875" customWidth="1"/>
    <col min="16" max="16" width="21.5703125" customWidth="1"/>
    <col min="17" max="18" width="17.85546875" customWidth="1"/>
    <col min="19" max="19" width="21.5703125" customWidth="1"/>
    <col min="20" max="21" width="17.85546875" customWidth="1"/>
    <col min="22" max="22" width="21.28515625" customWidth="1"/>
    <col min="23" max="24" width="17.85546875" customWidth="1"/>
    <col min="25" max="25" width="20.85546875" customWidth="1"/>
    <col min="26" max="27" width="17.85546875" customWidth="1"/>
    <col min="28" max="28" width="20.42578125" customWidth="1"/>
    <col min="29" max="30" width="17.85546875" customWidth="1"/>
    <col min="31" max="31" width="19.85546875" customWidth="1"/>
    <col min="32" max="33" width="17.85546875" customWidth="1"/>
    <col min="34" max="34" width="20" customWidth="1"/>
  </cols>
  <sheetData>
    <row r="1" spans="1:34" ht="31.5" customHeight="1" x14ac:dyDescent="0.25"/>
    <row r="2" spans="1:34" ht="73.5" customHeight="1" x14ac:dyDescent="0.95">
      <c r="B2" s="8" t="s">
        <v>16</v>
      </c>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1:34" ht="31.5" customHeight="1" x14ac:dyDescent="0.55000000000000004">
      <c r="B3" s="9" t="s">
        <v>15</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row>
    <row r="4" spans="1:34" ht="31.5" customHeight="1" x14ac:dyDescent="0.45">
      <c r="B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row>
    <row r="5" spans="1:34" ht="31.5" customHeight="1" x14ac:dyDescent="0.35">
      <c r="B5" s="1"/>
      <c r="C5" s="1"/>
      <c r="D5" s="1"/>
      <c r="E5" s="1"/>
      <c r="F5" s="1"/>
      <c r="G5" s="1"/>
      <c r="H5" s="1"/>
      <c r="I5" s="1"/>
      <c r="J5" s="2"/>
      <c r="K5" s="1"/>
      <c r="L5" s="1"/>
      <c r="M5" s="1"/>
      <c r="N5" s="1"/>
      <c r="O5" s="1"/>
      <c r="P5" s="1"/>
      <c r="Q5" s="1"/>
      <c r="R5" s="1"/>
      <c r="S5" s="1"/>
      <c r="T5" s="1"/>
      <c r="U5" s="1"/>
      <c r="V5" s="1"/>
      <c r="W5" s="1"/>
      <c r="X5" s="1"/>
      <c r="Y5" s="1"/>
      <c r="Z5" s="1"/>
      <c r="AA5" s="1"/>
      <c r="AB5" s="1"/>
      <c r="AC5" s="1"/>
      <c r="AD5" s="1"/>
      <c r="AE5" s="1"/>
      <c r="AF5" s="1"/>
      <c r="AG5" s="1"/>
      <c r="AH5" s="1"/>
    </row>
    <row r="6" spans="1:34" s="10" customFormat="1" ht="34.5" customHeight="1" x14ac:dyDescent="0.25">
      <c r="B6" s="21" t="s">
        <v>9</v>
      </c>
      <c r="C6" s="21"/>
      <c r="D6" s="24" t="s">
        <v>17</v>
      </c>
      <c r="E6" s="24"/>
      <c r="F6" s="24"/>
      <c r="G6" s="24"/>
      <c r="H6" s="24"/>
      <c r="I6" s="24"/>
      <c r="J6" s="24"/>
      <c r="K6" s="24"/>
      <c r="M6" s="11"/>
      <c r="N6" s="11"/>
      <c r="O6" s="11"/>
      <c r="P6" s="11"/>
      <c r="Q6" s="11"/>
      <c r="R6" s="11"/>
      <c r="S6" s="11"/>
      <c r="T6" s="11"/>
      <c r="U6" s="11"/>
      <c r="V6" s="11"/>
      <c r="W6" s="11"/>
      <c r="X6" s="11"/>
      <c r="Y6" s="11"/>
      <c r="Z6" s="11"/>
      <c r="AA6" s="11"/>
      <c r="AB6" s="11"/>
      <c r="AC6" s="11"/>
      <c r="AD6" s="11"/>
      <c r="AE6" s="11"/>
      <c r="AF6" s="11"/>
      <c r="AG6" s="11"/>
      <c r="AH6" s="11"/>
    </row>
    <row r="7" spans="1:34" s="10" customFormat="1" ht="34.5" customHeight="1" x14ac:dyDescent="0.25">
      <c r="B7" s="21" t="s">
        <v>8</v>
      </c>
      <c r="C7" s="21"/>
      <c r="D7" s="25" t="s">
        <v>18</v>
      </c>
      <c r="E7" s="25"/>
      <c r="F7" s="25"/>
      <c r="G7" s="25"/>
      <c r="H7" s="25"/>
      <c r="I7" s="25"/>
      <c r="J7" s="25"/>
      <c r="K7" s="25"/>
      <c r="M7" s="11"/>
      <c r="N7" s="11"/>
      <c r="O7" s="11"/>
      <c r="P7" s="11"/>
      <c r="Q7" s="11"/>
      <c r="R7" s="11"/>
      <c r="S7" s="11"/>
      <c r="T7" s="11"/>
      <c r="U7" s="11"/>
      <c r="V7" s="11"/>
      <c r="W7" s="11"/>
      <c r="X7" s="11"/>
      <c r="Y7" s="11"/>
      <c r="Z7" s="11"/>
      <c r="AA7" s="11"/>
      <c r="AB7" s="11"/>
      <c r="AC7" s="11"/>
      <c r="AD7" s="11"/>
      <c r="AE7" s="11"/>
      <c r="AF7" s="11"/>
      <c r="AG7" s="11"/>
      <c r="AH7" s="11"/>
    </row>
    <row r="8" spans="1:34" s="10" customFormat="1" ht="14.25" customHeight="1" x14ac:dyDescent="0.25">
      <c r="B8" s="12"/>
      <c r="C8" s="12"/>
      <c r="D8" s="13"/>
      <c r="E8" s="13"/>
      <c r="F8" s="13"/>
      <c r="G8" s="13"/>
      <c r="H8" s="13"/>
      <c r="I8" s="13"/>
      <c r="J8" s="13"/>
      <c r="K8" s="13"/>
      <c r="M8" s="11"/>
      <c r="N8" s="11"/>
      <c r="O8" s="11"/>
      <c r="P8" s="11"/>
      <c r="Q8" s="11"/>
      <c r="R8" s="11"/>
      <c r="S8" s="11"/>
      <c r="T8" s="11"/>
      <c r="U8" s="11"/>
      <c r="V8" s="11"/>
      <c r="W8" s="11"/>
      <c r="X8" s="11"/>
      <c r="Y8" s="11"/>
      <c r="Z8" s="11"/>
      <c r="AA8" s="11"/>
      <c r="AB8" s="11"/>
      <c r="AC8" s="11"/>
      <c r="AD8" s="11"/>
      <c r="AE8" s="11"/>
      <c r="AF8" s="11"/>
      <c r="AG8" s="11"/>
      <c r="AH8" s="11"/>
    </row>
    <row r="9" spans="1:34" s="5" customFormat="1" ht="41.25" customHeight="1" x14ac:dyDescent="0.35"/>
    <row r="10" spans="1:34" s="3" customFormat="1" ht="22.5" customHeight="1" x14ac:dyDescent="0.3">
      <c r="B10" s="22" t="s">
        <v>5</v>
      </c>
      <c r="C10" s="22" t="s">
        <v>3</v>
      </c>
      <c r="D10" s="22" t="s">
        <v>6</v>
      </c>
      <c r="E10" s="22" t="s">
        <v>0</v>
      </c>
      <c r="F10" s="22" t="s">
        <v>1</v>
      </c>
      <c r="G10" s="22" t="s">
        <v>2</v>
      </c>
      <c r="H10" s="22" t="s">
        <v>4</v>
      </c>
      <c r="I10" s="22" t="s">
        <v>7</v>
      </c>
      <c r="J10" s="22" t="s">
        <v>10</v>
      </c>
      <c r="K10" s="26">
        <v>2007</v>
      </c>
      <c r="L10" s="26"/>
      <c r="M10" s="26"/>
      <c r="N10" s="26">
        <v>2008</v>
      </c>
      <c r="O10" s="26"/>
      <c r="P10" s="26"/>
      <c r="Q10" s="26">
        <v>2009</v>
      </c>
      <c r="R10" s="26"/>
      <c r="S10" s="26"/>
      <c r="T10" s="26">
        <v>2010</v>
      </c>
      <c r="U10" s="26"/>
      <c r="V10" s="26"/>
      <c r="W10" s="26">
        <v>2011</v>
      </c>
      <c r="X10" s="26"/>
      <c r="Y10" s="26"/>
      <c r="Z10" s="26">
        <v>2012</v>
      </c>
      <c r="AA10" s="26"/>
      <c r="AB10" s="26"/>
      <c r="AC10" s="26">
        <v>2013</v>
      </c>
      <c r="AD10" s="26"/>
      <c r="AE10" s="26"/>
      <c r="AF10" s="26">
        <v>2014</v>
      </c>
      <c r="AG10" s="26"/>
      <c r="AH10" s="26"/>
    </row>
    <row r="11" spans="1:34" s="3" customFormat="1" ht="76.5" customHeight="1" x14ac:dyDescent="0.3">
      <c r="B11" s="23"/>
      <c r="C11" s="23"/>
      <c r="D11" s="23"/>
      <c r="E11" s="23"/>
      <c r="F11" s="23"/>
      <c r="G11" s="23"/>
      <c r="H11" s="23"/>
      <c r="I11" s="23"/>
      <c r="J11" s="23"/>
      <c r="K11" s="4" t="s">
        <v>11</v>
      </c>
      <c r="L11" s="4" t="s">
        <v>12</v>
      </c>
      <c r="M11" s="4" t="s">
        <v>96</v>
      </c>
      <c r="N11" s="4" t="s">
        <v>11</v>
      </c>
      <c r="O11" s="4" t="s">
        <v>12</v>
      </c>
      <c r="P11" s="4" t="s">
        <v>96</v>
      </c>
      <c r="Q11" s="4" t="s">
        <v>11</v>
      </c>
      <c r="R11" s="4" t="s">
        <v>12</v>
      </c>
      <c r="S11" s="4" t="s">
        <v>96</v>
      </c>
      <c r="T11" s="4" t="s">
        <v>11</v>
      </c>
      <c r="U11" s="4" t="s">
        <v>12</v>
      </c>
      <c r="V11" s="4" t="s">
        <v>96</v>
      </c>
      <c r="W11" s="4" t="s">
        <v>11</v>
      </c>
      <c r="X11" s="4" t="s">
        <v>12</v>
      </c>
      <c r="Y11" s="4" t="s">
        <v>96</v>
      </c>
      <c r="Z11" s="4" t="s">
        <v>11</v>
      </c>
      <c r="AA11" s="4" t="s">
        <v>12</v>
      </c>
      <c r="AB11" s="4" t="s">
        <v>96</v>
      </c>
      <c r="AC11" s="4" t="s">
        <v>11</v>
      </c>
      <c r="AD11" s="4" t="s">
        <v>12</v>
      </c>
      <c r="AE11" s="4" t="s">
        <v>96</v>
      </c>
      <c r="AF11" s="4" t="s">
        <v>11</v>
      </c>
      <c r="AG11" s="4" t="s">
        <v>12</v>
      </c>
      <c r="AH11" s="4" t="s">
        <v>96</v>
      </c>
    </row>
    <row r="12" spans="1:34" ht="83.25" customHeight="1" x14ac:dyDescent="0.35">
      <c r="A12" s="5"/>
      <c r="B12" s="17">
        <v>2013</v>
      </c>
      <c r="C12" s="17" t="s">
        <v>20</v>
      </c>
      <c r="D12" s="17" t="s">
        <v>19</v>
      </c>
      <c r="E12" s="17" t="s">
        <v>21</v>
      </c>
      <c r="F12" s="17" t="s">
        <v>22</v>
      </c>
      <c r="G12" s="17" t="s">
        <v>23</v>
      </c>
      <c r="H12" s="17" t="s">
        <v>14</v>
      </c>
      <c r="I12" s="17" t="s">
        <v>24</v>
      </c>
      <c r="J12" s="18" t="s">
        <v>82</v>
      </c>
      <c r="K12" s="16">
        <v>0</v>
      </c>
      <c r="L12" s="16">
        <v>0</v>
      </c>
      <c r="M12" s="16" t="str">
        <f t="shared" ref="M12:M33" si="0">IF(AND(L12&lt;&gt;0,K12&lt;&gt;0),L12/K12*100,"")</f>
        <v/>
      </c>
      <c r="N12" s="14">
        <v>0</v>
      </c>
      <c r="O12" s="14">
        <v>0</v>
      </c>
      <c r="P12" s="14" t="str">
        <f t="shared" ref="P12" si="1">IF(AND(O12&lt;&gt;0,N12&lt;&gt;0),O12/N12*100,"")</f>
        <v/>
      </c>
      <c r="Q12" s="15">
        <v>0</v>
      </c>
      <c r="R12" s="15">
        <v>0</v>
      </c>
      <c r="S12" s="15" t="str">
        <f t="shared" ref="S12:S33" si="2">IF(AND(R12&lt;&gt;0,Q12&lt;&gt;0),R12/Q12*100,"")</f>
        <v/>
      </c>
      <c r="T12" s="14">
        <v>0</v>
      </c>
      <c r="U12" s="14">
        <v>0</v>
      </c>
      <c r="V12" s="14" t="str">
        <f t="shared" ref="V12:V33" si="3">IF(AND(U12&lt;&gt;0,T12&lt;&gt;0),U12/T12*100,"")</f>
        <v/>
      </c>
      <c r="W12" s="15">
        <v>0</v>
      </c>
      <c r="X12" s="15">
        <v>0</v>
      </c>
      <c r="Y12" s="15" t="str">
        <f t="shared" ref="Y12:Y33" si="4">IF(AND(X12&lt;&gt;0,W12&lt;&gt;0),X12/W12*100,"")</f>
        <v/>
      </c>
      <c r="Z12" s="14">
        <v>0</v>
      </c>
      <c r="AA12" s="14">
        <v>0</v>
      </c>
      <c r="AB12" s="14" t="str">
        <f t="shared" ref="AB12:AB33" si="5">IF(AND(AA12&lt;&gt;0,Z12&lt;&gt;0),AA12/Z12*100,"")</f>
        <v/>
      </c>
      <c r="AC12" s="19">
        <f>60000/60000</f>
        <v>1</v>
      </c>
      <c r="AD12" s="19">
        <f>60000/60000</f>
        <v>1</v>
      </c>
      <c r="AE12" s="15">
        <f t="shared" ref="AE12:AE33" si="6">IF(AND(AD12&lt;&gt;0,AC12&lt;&gt;0),AD12/AC12*100,"")</f>
        <v>100</v>
      </c>
      <c r="AF12" s="14">
        <v>0</v>
      </c>
      <c r="AG12" s="14">
        <v>0</v>
      </c>
      <c r="AH12" s="14" t="str">
        <f t="shared" ref="AH12:AH33" si="7">IF(AND(AG12&lt;&gt;0,AF12&lt;&gt;0),AG12/AF12*100,"")</f>
        <v/>
      </c>
    </row>
    <row r="13" spans="1:34" ht="61.5" customHeight="1" x14ac:dyDescent="0.35">
      <c r="A13" s="5"/>
      <c r="B13" s="17">
        <v>2013</v>
      </c>
      <c r="C13" s="17" t="s">
        <v>25</v>
      </c>
      <c r="D13" s="17" t="s">
        <v>26</v>
      </c>
      <c r="E13" s="17" t="s">
        <v>26</v>
      </c>
      <c r="F13" s="17" t="s">
        <v>27</v>
      </c>
      <c r="G13" s="17" t="s">
        <v>23</v>
      </c>
      <c r="H13" s="17" t="s">
        <v>14</v>
      </c>
      <c r="I13" s="17" t="s">
        <v>24</v>
      </c>
      <c r="J13" s="18" t="s">
        <v>84</v>
      </c>
      <c r="K13" s="16">
        <v>0</v>
      </c>
      <c r="L13" s="16">
        <v>0</v>
      </c>
      <c r="M13" s="16" t="str">
        <f t="shared" si="0"/>
        <v/>
      </c>
      <c r="N13" s="14">
        <v>0</v>
      </c>
      <c r="O13" s="14">
        <v>0</v>
      </c>
      <c r="P13" s="14" t="str">
        <f t="shared" ref="P13:P33" si="8">IF(AND(O13&lt;&gt;0,N13&lt;&gt;0),O13/N13*100,"")</f>
        <v/>
      </c>
      <c r="Q13" s="15">
        <v>0</v>
      </c>
      <c r="R13" s="15">
        <v>0</v>
      </c>
      <c r="S13" s="15" t="str">
        <f t="shared" si="2"/>
        <v/>
      </c>
      <c r="T13" s="14">
        <v>0</v>
      </c>
      <c r="U13" s="14">
        <v>0</v>
      </c>
      <c r="V13" s="14" t="str">
        <f t="shared" si="3"/>
        <v/>
      </c>
      <c r="W13" s="15">
        <v>0</v>
      </c>
      <c r="X13" s="15">
        <v>0</v>
      </c>
      <c r="Y13" s="15" t="str">
        <f t="shared" si="4"/>
        <v/>
      </c>
      <c r="Z13" s="14">
        <v>0</v>
      </c>
      <c r="AA13" s="14">
        <v>0</v>
      </c>
      <c r="AB13" s="14" t="str">
        <f t="shared" si="5"/>
        <v/>
      </c>
      <c r="AC13" s="19">
        <f>500/500</f>
        <v>1</v>
      </c>
      <c r="AD13" s="19">
        <f>500/500</f>
        <v>1</v>
      </c>
      <c r="AE13" s="15">
        <f t="shared" si="6"/>
        <v>100</v>
      </c>
      <c r="AF13" s="14">
        <v>0</v>
      </c>
      <c r="AG13" s="14">
        <v>0</v>
      </c>
      <c r="AH13" s="14" t="str">
        <f t="shared" si="7"/>
        <v/>
      </c>
    </row>
    <row r="14" spans="1:34" ht="59.25" customHeight="1" x14ac:dyDescent="0.35">
      <c r="A14" s="5"/>
      <c r="B14" s="17">
        <v>2013</v>
      </c>
      <c r="C14" s="17" t="s">
        <v>25</v>
      </c>
      <c r="D14" s="17" t="s">
        <v>28</v>
      </c>
      <c r="E14" s="17" t="s">
        <v>28</v>
      </c>
      <c r="F14" s="17" t="s">
        <v>29</v>
      </c>
      <c r="G14" s="17" t="s">
        <v>23</v>
      </c>
      <c r="H14" s="17" t="s">
        <v>14</v>
      </c>
      <c r="I14" s="17" t="s">
        <v>24</v>
      </c>
      <c r="J14" s="18" t="s">
        <v>85</v>
      </c>
      <c r="K14" s="16">
        <v>0</v>
      </c>
      <c r="L14" s="16">
        <v>0</v>
      </c>
      <c r="M14" s="16" t="str">
        <f t="shared" si="0"/>
        <v/>
      </c>
      <c r="N14" s="14">
        <v>0</v>
      </c>
      <c r="O14" s="14">
        <v>0</v>
      </c>
      <c r="P14" s="14" t="str">
        <f t="shared" si="8"/>
        <v/>
      </c>
      <c r="Q14" s="15">
        <v>0</v>
      </c>
      <c r="R14" s="15">
        <v>0</v>
      </c>
      <c r="S14" s="15" t="str">
        <f t="shared" si="2"/>
        <v/>
      </c>
      <c r="T14" s="14">
        <v>0</v>
      </c>
      <c r="U14" s="14">
        <v>0</v>
      </c>
      <c r="V14" s="14" t="str">
        <f t="shared" si="3"/>
        <v/>
      </c>
      <c r="W14" s="15">
        <v>0</v>
      </c>
      <c r="X14" s="15">
        <v>0</v>
      </c>
      <c r="Y14" s="15" t="str">
        <f t="shared" si="4"/>
        <v/>
      </c>
      <c r="Z14" s="14">
        <v>0</v>
      </c>
      <c r="AA14" s="14">
        <v>0</v>
      </c>
      <c r="AB14" s="14" t="str">
        <f t="shared" si="5"/>
        <v/>
      </c>
      <c r="AC14" s="19">
        <f>491/500</f>
        <v>0.98199999999999998</v>
      </c>
      <c r="AD14" s="19">
        <f>491/500</f>
        <v>0.98199999999999998</v>
      </c>
      <c r="AE14" s="15">
        <f t="shared" si="6"/>
        <v>100</v>
      </c>
      <c r="AF14" s="14">
        <v>0</v>
      </c>
      <c r="AG14" s="14">
        <v>0</v>
      </c>
      <c r="AH14" s="14" t="str">
        <f t="shared" si="7"/>
        <v/>
      </c>
    </row>
    <row r="15" spans="1:34" ht="83.25" customHeight="1" x14ac:dyDescent="0.35">
      <c r="A15" s="5"/>
      <c r="B15" s="17">
        <v>2013</v>
      </c>
      <c r="C15" s="17" t="s">
        <v>13</v>
      </c>
      <c r="D15" s="17" t="s">
        <v>30</v>
      </c>
      <c r="E15" s="17" t="s">
        <v>30</v>
      </c>
      <c r="F15" s="17" t="s">
        <v>31</v>
      </c>
      <c r="G15" s="17" t="s">
        <v>23</v>
      </c>
      <c r="H15" s="17" t="s">
        <v>14</v>
      </c>
      <c r="I15" s="17" t="s">
        <v>24</v>
      </c>
      <c r="J15" s="18" t="s">
        <v>86</v>
      </c>
      <c r="K15" s="16">
        <v>0</v>
      </c>
      <c r="L15" s="16">
        <v>0</v>
      </c>
      <c r="M15" s="16" t="str">
        <f t="shared" si="0"/>
        <v/>
      </c>
      <c r="N15" s="14">
        <v>0</v>
      </c>
      <c r="O15" s="14">
        <v>0</v>
      </c>
      <c r="P15" s="14" t="str">
        <f t="shared" si="8"/>
        <v/>
      </c>
      <c r="Q15" s="15">
        <v>0</v>
      </c>
      <c r="R15" s="15">
        <v>0</v>
      </c>
      <c r="S15" s="15" t="str">
        <f t="shared" si="2"/>
        <v/>
      </c>
      <c r="T15" s="14">
        <v>0</v>
      </c>
      <c r="U15" s="14">
        <v>0</v>
      </c>
      <c r="V15" s="14" t="str">
        <f t="shared" si="3"/>
        <v/>
      </c>
      <c r="W15" s="15">
        <v>0</v>
      </c>
      <c r="X15" s="15">
        <v>0</v>
      </c>
      <c r="Y15" s="15" t="str">
        <f t="shared" si="4"/>
        <v/>
      </c>
      <c r="Z15" s="14">
        <v>0</v>
      </c>
      <c r="AA15" s="14">
        <v>0</v>
      </c>
      <c r="AB15" s="14" t="str">
        <f t="shared" si="5"/>
        <v/>
      </c>
      <c r="AC15" s="19">
        <f t="shared" ref="AC15:AD17" si="9">500/500</f>
        <v>1</v>
      </c>
      <c r="AD15" s="19">
        <f t="shared" si="9"/>
        <v>1</v>
      </c>
      <c r="AE15" s="15">
        <f t="shared" si="6"/>
        <v>100</v>
      </c>
      <c r="AF15" s="14">
        <v>0</v>
      </c>
      <c r="AG15" s="14">
        <v>0</v>
      </c>
      <c r="AH15" s="14" t="str">
        <f t="shared" si="7"/>
        <v/>
      </c>
    </row>
    <row r="16" spans="1:34" ht="51" customHeight="1" x14ac:dyDescent="0.35">
      <c r="A16" s="5"/>
      <c r="B16" s="17">
        <v>2013</v>
      </c>
      <c r="C16" s="17" t="s">
        <v>13</v>
      </c>
      <c r="D16" s="17" t="s">
        <v>32</v>
      </c>
      <c r="E16" s="17" t="s">
        <v>32</v>
      </c>
      <c r="F16" s="17" t="s">
        <v>33</v>
      </c>
      <c r="G16" s="17" t="s">
        <v>34</v>
      </c>
      <c r="H16" s="17" t="s">
        <v>35</v>
      </c>
      <c r="I16" s="17" t="s">
        <v>24</v>
      </c>
      <c r="J16" s="18" t="s">
        <v>84</v>
      </c>
      <c r="K16" s="16">
        <v>0</v>
      </c>
      <c r="L16" s="16">
        <v>0</v>
      </c>
      <c r="M16" s="16" t="str">
        <f t="shared" si="0"/>
        <v/>
      </c>
      <c r="N16" s="14">
        <v>0</v>
      </c>
      <c r="O16" s="14">
        <v>0</v>
      </c>
      <c r="P16" s="14" t="str">
        <f t="shared" si="8"/>
        <v/>
      </c>
      <c r="Q16" s="15">
        <v>0</v>
      </c>
      <c r="R16" s="15">
        <v>0</v>
      </c>
      <c r="S16" s="15" t="str">
        <f t="shared" si="2"/>
        <v/>
      </c>
      <c r="T16" s="14">
        <v>0</v>
      </c>
      <c r="U16" s="14">
        <v>0</v>
      </c>
      <c r="V16" s="14" t="str">
        <f t="shared" si="3"/>
        <v/>
      </c>
      <c r="W16" s="15">
        <v>0</v>
      </c>
      <c r="X16" s="15">
        <v>0</v>
      </c>
      <c r="Y16" s="15" t="str">
        <f t="shared" si="4"/>
        <v/>
      </c>
      <c r="Z16" s="14">
        <v>0</v>
      </c>
      <c r="AA16" s="14">
        <v>0</v>
      </c>
      <c r="AB16" s="14" t="str">
        <f t="shared" si="5"/>
        <v/>
      </c>
      <c r="AC16" s="19">
        <f t="shared" si="9"/>
        <v>1</v>
      </c>
      <c r="AD16" s="19">
        <f t="shared" si="9"/>
        <v>1</v>
      </c>
      <c r="AE16" s="15">
        <f t="shared" si="6"/>
        <v>100</v>
      </c>
      <c r="AF16" s="14">
        <v>0</v>
      </c>
      <c r="AG16" s="14">
        <v>0</v>
      </c>
      <c r="AH16" s="14" t="str">
        <f t="shared" si="7"/>
        <v/>
      </c>
    </row>
    <row r="17" spans="1:34" ht="39.75" customHeight="1" x14ac:dyDescent="0.35">
      <c r="A17" s="5"/>
      <c r="B17" s="17">
        <v>2013</v>
      </c>
      <c r="C17" s="17" t="s">
        <v>13</v>
      </c>
      <c r="D17" s="17" t="s">
        <v>36</v>
      </c>
      <c r="E17" s="17" t="s">
        <v>36</v>
      </c>
      <c r="F17" s="17" t="s">
        <v>37</v>
      </c>
      <c r="G17" s="17" t="s">
        <v>23</v>
      </c>
      <c r="H17" s="17" t="s">
        <v>14</v>
      </c>
      <c r="I17" s="17" t="s">
        <v>24</v>
      </c>
      <c r="J17" s="18" t="s">
        <v>87</v>
      </c>
      <c r="K17" s="16">
        <v>0</v>
      </c>
      <c r="L17" s="16">
        <v>0</v>
      </c>
      <c r="M17" s="16" t="str">
        <f t="shared" si="0"/>
        <v/>
      </c>
      <c r="N17" s="14">
        <v>0</v>
      </c>
      <c r="O17" s="14">
        <v>0</v>
      </c>
      <c r="P17" s="14" t="str">
        <f t="shared" si="8"/>
        <v/>
      </c>
      <c r="Q17" s="15">
        <v>0</v>
      </c>
      <c r="R17" s="15">
        <v>0</v>
      </c>
      <c r="S17" s="15" t="str">
        <f t="shared" si="2"/>
        <v/>
      </c>
      <c r="T17" s="14">
        <v>0</v>
      </c>
      <c r="U17" s="14">
        <v>0</v>
      </c>
      <c r="V17" s="14" t="str">
        <f t="shared" si="3"/>
        <v/>
      </c>
      <c r="W17" s="15">
        <v>0</v>
      </c>
      <c r="X17" s="15">
        <v>0</v>
      </c>
      <c r="Y17" s="15" t="str">
        <f t="shared" si="4"/>
        <v/>
      </c>
      <c r="Z17" s="14">
        <v>0</v>
      </c>
      <c r="AA17" s="14">
        <v>0</v>
      </c>
      <c r="AB17" s="14" t="str">
        <f t="shared" si="5"/>
        <v/>
      </c>
      <c r="AC17" s="19">
        <f t="shared" si="9"/>
        <v>1</v>
      </c>
      <c r="AD17" s="19">
        <f t="shared" si="9"/>
        <v>1</v>
      </c>
      <c r="AE17" s="15">
        <f t="shared" si="6"/>
        <v>100</v>
      </c>
      <c r="AF17" s="20">
        <f>1398/1398</f>
        <v>1</v>
      </c>
      <c r="AG17" s="20">
        <f>4253/1398</f>
        <v>3.0422031473533617</v>
      </c>
      <c r="AH17" s="14">
        <f t="shared" si="7"/>
        <v>304.22031473533616</v>
      </c>
    </row>
    <row r="18" spans="1:34" ht="63.75" customHeight="1" x14ac:dyDescent="0.35">
      <c r="A18" s="5"/>
      <c r="B18" s="17">
        <v>2013</v>
      </c>
      <c r="C18" s="17" t="s">
        <v>38</v>
      </c>
      <c r="D18" s="17" t="s">
        <v>39</v>
      </c>
      <c r="E18" s="17" t="s">
        <v>39</v>
      </c>
      <c r="F18" s="17" t="s">
        <v>40</v>
      </c>
      <c r="G18" s="17" t="s">
        <v>23</v>
      </c>
      <c r="H18" s="17" t="s">
        <v>14</v>
      </c>
      <c r="I18" s="17" t="s">
        <v>24</v>
      </c>
      <c r="J18" s="18" t="s">
        <v>88</v>
      </c>
      <c r="K18" s="16">
        <v>0</v>
      </c>
      <c r="L18" s="16">
        <v>0</v>
      </c>
      <c r="M18" s="16" t="str">
        <f t="shared" si="0"/>
        <v/>
      </c>
      <c r="N18" s="14">
        <v>0</v>
      </c>
      <c r="O18" s="14">
        <v>0</v>
      </c>
      <c r="P18" s="14" t="str">
        <f t="shared" si="8"/>
        <v/>
      </c>
      <c r="Q18" s="15">
        <v>0</v>
      </c>
      <c r="R18" s="15">
        <v>0</v>
      </c>
      <c r="S18" s="15" t="str">
        <f t="shared" si="2"/>
        <v/>
      </c>
      <c r="T18" s="14">
        <v>0</v>
      </c>
      <c r="U18" s="14">
        <v>0</v>
      </c>
      <c r="V18" s="14" t="str">
        <f t="shared" si="3"/>
        <v/>
      </c>
      <c r="W18" s="15">
        <v>0</v>
      </c>
      <c r="X18" s="15">
        <v>0</v>
      </c>
      <c r="Y18" s="15" t="str">
        <f t="shared" si="4"/>
        <v/>
      </c>
      <c r="Z18" s="14">
        <v>0</v>
      </c>
      <c r="AA18" s="14">
        <v>0</v>
      </c>
      <c r="AB18" s="14" t="str">
        <f t="shared" si="5"/>
        <v/>
      </c>
      <c r="AC18" s="19">
        <f t="shared" ref="AC18:AD23" si="10">500/500</f>
        <v>1</v>
      </c>
      <c r="AD18" s="19">
        <f t="shared" si="10"/>
        <v>1</v>
      </c>
      <c r="AE18" s="15">
        <f t="shared" si="6"/>
        <v>100</v>
      </c>
      <c r="AF18" s="20">
        <f>1398/1398</f>
        <v>1</v>
      </c>
      <c r="AG18" s="20">
        <f>4253/1398</f>
        <v>3.0422031473533617</v>
      </c>
      <c r="AH18" s="14">
        <f t="shared" si="7"/>
        <v>304.22031473533616</v>
      </c>
    </row>
    <row r="19" spans="1:34" ht="46.5" customHeight="1" x14ac:dyDescent="0.35">
      <c r="A19" s="5"/>
      <c r="B19" s="17">
        <v>2013</v>
      </c>
      <c r="C19" s="17" t="s">
        <v>38</v>
      </c>
      <c r="D19" s="17" t="s">
        <v>41</v>
      </c>
      <c r="E19" s="17" t="s">
        <v>41</v>
      </c>
      <c r="F19" s="17" t="s">
        <v>42</v>
      </c>
      <c r="G19" s="17" t="s">
        <v>23</v>
      </c>
      <c r="H19" s="17" t="s">
        <v>14</v>
      </c>
      <c r="I19" s="17" t="s">
        <v>24</v>
      </c>
      <c r="J19" s="18" t="s">
        <v>89</v>
      </c>
      <c r="K19" s="16">
        <v>0</v>
      </c>
      <c r="L19" s="16">
        <v>0</v>
      </c>
      <c r="M19" s="16" t="str">
        <f t="shared" si="0"/>
        <v/>
      </c>
      <c r="N19" s="14">
        <v>0</v>
      </c>
      <c r="O19" s="14">
        <v>0</v>
      </c>
      <c r="P19" s="14" t="str">
        <f t="shared" si="8"/>
        <v/>
      </c>
      <c r="Q19" s="15">
        <v>0</v>
      </c>
      <c r="R19" s="15">
        <v>0</v>
      </c>
      <c r="S19" s="15" t="str">
        <f t="shared" si="2"/>
        <v/>
      </c>
      <c r="T19" s="14">
        <v>0</v>
      </c>
      <c r="U19" s="14">
        <v>0</v>
      </c>
      <c r="V19" s="14" t="str">
        <f t="shared" si="3"/>
        <v/>
      </c>
      <c r="W19" s="15">
        <v>0</v>
      </c>
      <c r="X19" s="15">
        <v>0</v>
      </c>
      <c r="Y19" s="15" t="str">
        <f t="shared" si="4"/>
        <v/>
      </c>
      <c r="Z19" s="14">
        <v>0</v>
      </c>
      <c r="AA19" s="14">
        <v>0</v>
      </c>
      <c r="AB19" s="14" t="str">
        <f t="shared" si="5"/>
        <v/>
      </c>
      <c r="AC19" s="19">
        <f t="shared" si="10"/>
        <v>1</v>
      </c>
      <c r="AD19" s="19">
        <f t="shared" si="10"/>
        <v>1</v>
      </c>
      <c r="AE19" s="15">
        <f t="shared" si="6"/>
        <v>100</v>
      </c>
      <c r="AF19" s="20">
        <f>1398/1398</f>
        <v>1</v>
      </c>
      <c r="AG19" s="20">
        <f>4253/1398</f>
        <v>3.0422031473533617</v>
      </c>
      <c r="AH19" s="14">
        <f t="shared" si="7"/>
        <v>304.22031473533616</v>
      </c>
    </row>
    <row r="20" spans="1:34" ht="107.25" customHeight="1" x14ac:dyDescent="0.35">
      <c r="A20" s="5"/>
      <c r="B20" s="17">
        <v>2013</v>
      </c>
      <c r="C20" s="17" t="s">
        <v>38</v>
      </c>
      <c r="D20" s="17" t="s">
        <v>43</v>
      </c>
      <c r="E20" s="17" t="s">
        <v>43</v>
      </c>
      <c r="F20" s="17" t="s">
        <v>44</v>
      </c>
      <c r="G20" s="17" t="s">
        <v>23</v>
      </c>
      <c r="H20" s="17" t="s">
        <v>14</v>
      </c>
      <c r="I20" s="17" t="s">
        <v>24</v>
      </c>
      <c r="J20" s="18" t="s">
        <v>90</v>
      </c>
      <c r="K20" s="16">
        <v>0</v>
      </c>
      <c r="L20" s="16">
        <v>0</v>
      </c>
      <c r="M20" s="16" t="str">
        <f t="shared" si="0"/>
        <v/>
      </c>
      <c r="N20" s="14">
        <v>0</v>
      </c>
      <c r="O20" s="14">
        <v>0</v>
      </c>
      <c r="P20" s="14" t="str">
        <f t="shared" si="8"/>
        <v/>
      </c>
      <c r="Q20" s="15">
        <v>0</v>
      </c>
      <c r="R20" s="15">
        <v>0</v>
      </c>
      <c r="S20" s="15" t="str">
        <f t="shared" si="2"/>
        <v/>
      </c>
      <c r="T20" s="14">
        <v>0</v>
      </c>
      <c r="U20" s="14">
        <v>0</v>
      </c>
      <c r="V20" s="14" t="str">
        <f t="shared" si="3"/>
        <v/>
      </c>
      <c r="W20" s="15">
        <v>0</v>
      </c>
      <c r="X20" s="15">
        <v>0</v>
      </c>
      <c r="Y20" s="15" t="str">
        <f t="shared" si="4"/>
        <v/>
      </c>
      <c r="Z20" s="14">
        <v>0</v>
      </c>
      <c r="AA20" s="14">
        <v>0</v>
      </c>
      <c r="AB20" s="14" t="str">
        <f t="shared" si="5"/>
        <v/>
      </c>
      <c r="AC20" s="19">
        <f t="shared" si="10"/>
        <v>1</v>
      </c>
      <c r="AD20" s="19">
        <f t="shared" si="10"/>
        <v>1</v>
      </c>
      <c r="AE20" s="15">
        <f t="shared" si="6"/>
        <v>100</v>
      </c>
      <c r="AF20" s="14">
        <v>0</v>
      </c>
      <c r="AG20" s="14">
        <v>0</v>
      </c>
      <c r="AH20" s="14" t="str">
        <f t="shared" si="7"/>
        <v/>
      </c>
    </row>
    <row r="21" spans="1:34" ht="54.75" customHeight="1" x14ac:dyDescent="0.35">
      <c r="A21" s="5"/>
      <c r="B21" s="17">
        <v>2013</v>
      </c>
      <c r="C21" s="17" t="s">
        <v>38</v>
      </c>
      <c r="D21" s="17" t="s">
        <v>45</v>
      </c>
      <c r="E21" s="17" t="s">
        <v>45</v>
      </c>
      <c r="F21" s="17" t="s">
        <v>46</v>
      </c>
      <c r="G21" s="17" t="s">
        <v>23</v>
      </c>
      <c r="H21" s="17" t="s">
        <v>14</v>
      </c>
      <c r="I21" s="17" t="s">
        <v>24</v>
      </c>
      <c r="J21" s="18" t="s">
        <v>88</v>
      </c>
      <c r="K21" s="16">
        <v>0</v>
      </c>
      <c r="L21" s="16">
        <v>0</v>
      </c>
      <c r="M21" s="16" t="str">
        <f t="shared" si="0"/>
        <v/>
      </c>
      <c r="N21" s="14">
        <v>0</v>
      </c>
      <c r="O21" s="14">
        <v>0</v>
      </c>
      <c r="P21" s="14" t="str">
        <f t="shared" si="8"/>
        <v/>
      </c>
      <c r="Q21" s="15">
        <v>0</v>
      </c>
      <c r="R21" s="15">
        <v>0</v>
      </c>
      <c r="S21" s="15" t="str">
        <f t="shared" si="2"/>
        <v/>
      </c>
      <c r="T21" s="14">
        <v>0</v>
      </c>
      <c r="U21" s="14">
        <v>0</v>
      </c>
      <c r="V21" s="14" t="str">
        <f t="shared" si="3"/>
        <v/>
      </c>
      <c r="W21" s="15">
        <v>0</v>
      </c>
      <c r="X21" s="15">
        <v>0</v>
      </c>
      <c r="Y21" s="15" t="str">
        <f t="shared" si="4"/>
        <v/>
      </c>
      <c r="Z21" s="14">
        <v>0</v>
      </c>
      <c r="AA21" s="14">
        <v>0</v>
      </c>
      <c r="AB21" s="14" t="str">
        <f t="shared" si="5"/>
        <v/>
      </c>
      <c r="AC21" s="19">
        <f t="shared" si="10"/>
        <v>1</v>
      </c>
      <c r="AD21" s="19">
        <f t="shared" si="10"/>
        <v>1</v>
      </c>
      <c r="AE21" s="15">
        <f t="shared" si="6"/>
        <v>100</v>
      </c>
      <c r="AF21" s="20">
        <f>1398/1398</f>
        <v>1</v>
      </c>
      <c r="AG21" s="20">
        <f>4253/1398</f>
        <v>3.0422031473533617</v>
      </c>
      <c r="AH21" s="14">
        <f t="shared" si="7"/>
        <v>304.22031473533616</v>
      </c>
    </row>
    <row r="22" spans="1:34" ht="50.25" customHeight="1" x14ac:dyDescent="0.35">
      <c r="A22" s="5"/>
      <c r="B22" s="17">
        <v>2013</v>
      </c>
      <c r="C22" s="17" t="s">
        <v>38</v>
      </c>
      <c r="D22" s="17" t="s">
        <v>47</v>
      </c>
      <c r="E22" s="17" t="s">
        <v>47</v>
      </c>
      <c r="F22" s="17" t="s">
        <v>48</v>
      </c>
      <c r="G22" s="17" t="s">
        <v>23</v>
      </c>
      <c r="H22" s="17" t="s">
        <v>14</v>
      </c>
      <c r="I22" s="17" t="s">
        <v>24</v>
      </c>
      <c r="J22" s="18" t="s">
        <v>88</v>
      </c>
      <c r="K22" s="16">
        <v>0</v>
      </c>
      <c r="L22" s="16">
        <v>0</v>
      </c>
      <c r="M22" s="16" t="str">
        <f t="shared" si="0"/>
        <v/>
      </c>
      <c r="N22" s="14">
        <v>0</v>
      </c>
      <c r="O22" s="14">
        <v>0</v>
      </c>
      <c r="P22" s="14" t="str">
        <f t="shared" si="8"/>
        <v/>
      </c>
      <c r="Q22" s="15">
        <v>0</v>
      </c>
      <c r="R22" s="15">
        <v>0</v>
      </c>
      <c r="S22" s="15" t="str">
        <f t="shared" si="2"/>
        <v/>
      </c>
      <c r="T22" s="14">
        <v>0</v>
      </c>
      <c r="U22" s="14">
        <v>0</v>
      </c>
      <c r="V22" s="14" t="str">
        <f t="shared" si="3"/>
        <v/>
      </c>
      <c r="W22" s="15">
        <v>0</v>
      </c>
      <c r="X22" s="15">
        <v>0</v>
      </c>
      <c r="Y22" s="15" t="str">
        <f t="shared" si="4"/>
        <v/>
      </c>
      <c r="Z22" s="14">
        <v>0</v>
      </c>
      <c r="AA22" s="14">
        <v>0</v>
      </c>
      <c r="AB22" s="14" t="str">
        <f t="shared" si="5"/>
        <v/>
      </c>
      <c r="AC22" s="19">
        <f t="shared" si="10"/>
        <v>1</v>
      </c>
      <c r="AD22" s="19">
        <f t="shared" si="10"/>
        <v>1</v>
      </c>
      <c r="AE22" s="15">
        <f t="shared" si="6"/>
        <v>100</v>
      </c>
      <c r="AF22" s="20">
        <f>1398/1398</f>
        <v>1</v>
      </c>
      <c r="AG22" s="20">
        <f>4253/1398</f>
        <v>3.0422031473533617</v>
      </c>
      <c r="AH22" s="14">
        <f t="shared" si="7"/>
        <v>304.22031473533616</v>
      </c>
    </row>
    <row r="23" spans="1:34" ht="60.75" customHeight="1" x14ac:dyDescent="0.35">
      <c r="A23" s="5"/>
      <c r="B23" s="17">
        <v>2013</v>
      </c>
      <c r="C23" s="17" t="s">
        <v>38</v>
      </c>
      <c r="D23" s="17" t="s">
        <v>49</v>
      </c>
      <c r="E23" s="17" t="s">
        <v>49</v>
      </c>
      <c r="F23" s="17" t="s">
        <v>50</v>
      </c>
      <c r="G23" s="17" t="s">
        <v>23</v>
      </c>
      <c r="H23" s="17" t="s">
        <v>14</v>
      </c>
      <c r="I23" s="17" t="s">
        <v>24</v>
      </c>
      <c r="J23" s="18" t="s">
        <v>88</v>
      </c>
      <c r="K23" s="16">
        <v>0</v>
      </c>
      <c r="L23" s="16">
        <v>0</v>
      </c>
      <c r="M23" s="16" t="str">
        <f t="shared" si="0"/>
        <v/>
      </c>
      <c r="N23" s="14">
        <v>0</v>
      </c>
      <c r="O23" s="14">
        <v>0</v>
      </c>
      <c r="P23" s="14" t="str">
        <f t="shared" si="8"/>
        <v/>
      </c>
      <c r="Q23" s="15">
        <v>0</v>
      </c>
      <c r="R23" s="15">
        <v>0</v>
      </c>
      <c r="S23" s="15" t="str">
        <f t="shared" si="2"/>
        <v/>
      </c>
      <c r="T23" s="14">
        <v>0</v>
      </c>
      <c r="U23" s="14">
        <v>0</v>
      </c>
      <c r="V23" s="14" t="str">
        <f t="shared" si="3"/>
        <v/>
      </c>
      <c r="W23" s="15">
        <v>0</v>
      </c>
      <c r="X23" s="15">
        <v>0</v>
      </c>
      <c r="Y23" s="15" t="str">
        <f t="shared" si="4"/>
        <v/>
      </c>
      <c r="Z23" s="14">
        <v>0</v>
      </c>
      <c r="AA23" s="14">
        <v>0</v>
      </c>
      <c r="AB23" s="14" t="str">
        <f t="shared" si="5"/>
        <v/>
      </c>
      <c r="AC23" s="19">
        <f t="shared" si="10"/>
        <v>1</v>
      </c>
      <c r="AD23" s="19">
        <f t="shared" si="10"/>
        <v>1</v>
      </c>
      <c r="AE23" s="15">
        <f t="shared" si="6"/>
        <v>100</v>
      </c>
      <c r="AF23" s="20">
        <f>1398/1398</f>
        <v>1</v>
      </c>
      <c r="AG23" s="20">
        <f>4253/1398</f>
        <v>3.0422031473533617</v>
      </c>
      <c r="AH23" s="14">
        <f t="shared" si="7"/>
        <v>304.22031473533616</v>
      </c>
    </row>
    <row r="24" spans="1:34" ht="79.5" customHeight="1" x14ac:dyDescent="0.35">
      <c r="A24" s="5"/>
      <c r="B24" s="17">
        <v>2014</v>
      </c>
      <c r="C24" s="17" t="s">
        <v>20</v>
      </c>
      <c r="D24" s="17" t="s">
        <v>51</v>
      </c>
      <c r="E24" s="17" t="s">
        <v>52</v>
      </c>
      <c r="F24" s="17" t="s">
        <v>53</v>
      </c>
      <c r="G24" s="17" t="s">
        <v>58</v>
      </c>
      <c r="H24" s="17" t="s">
        <v>14</v>
      </c>
      <c r="I24" s="17" t="s">
        <v>54</v>
      </c>
      <c r="J24" s="18" t="s">
        <v>83</v>
      </c>
      <c r="K24" s="16">
        <v>0</v>
      </c>
      <c r="L24" s="16">
        <v>0</v>
      </c>
      <c r="M24" s="16" t="str">
        <f t="shared" si="0"/>
        <v/>
      </c>
      <c r="N24" s="14">
        <v>0</v>
      </c>
      <c r="O24" s="14">
        <v>0</v>
      </c>
      <c r="P24" s="14" t="str">
        <f t="shared" si="8"/>
        <v/>
      </c>
      <c r="Q24" s="15">
        <v>0</v>
      </c>
      <c r="R24" s="15">
        <v>0</v>
      </c>
      <c r="S24" s="15" t="str">
        <f t="shared" si="2"/>
        <v/>
      </c>
      <c r="T24" s="14">
        <v>0</v>
      </c>
      <c r="U24" s="14">
        <v>0</v>
      </c>
      <c r="V24" s="14" t="str">
        <f t="shared" si="3"/>
        <v/>
      </c>
      <c r="W24" s="15">
        <v>0</v>
      </c>
      <c r="X24" s="15">
        <v>0</v>
      </c>
      <c r="Y24" s="15" t="str">
        <f t="shared" si="4"/>
        <v/>
      </c>
      <c r="Z24" s="14">
        <v>0</v>
      </c>
      <c r="AA24" s="14">
        <v>0</v>
      </c>
      <c r="AB24" s="14" t="str">
        <f t="shared" si="5"/>
        <v/>
      </c>
      <c r="AC24" s="15">
        <v>0</v>
      </c>
      <c r="AD24" s="15">
        <v>0</v>
      </c>
      <c r="AE24" s="15">
        <v>0</v>
      </c>
      <c r="AF24" s="14">
        <v>0</v>
      </c>
      <c r="AG24" s="14">
        <v>0</v>
      </c>
      <c r="AH24" s="14" t="str">
        <f t="shared" si="7"/>
        <v/>
      </c>
    </row>
    <row r="25" spans="1:34" ht="57" customHeight="1" x14ac:dyDescent="0.35">
      <c r="A25" s="5"/>
      <c r="B25" s="17">
        <v>2014</v>
      </c>
      <c r="C25" s="17" t="s">
        <v>25</v>
      </c>
      <c r="D25" s="17" t="s">
        <v>55</v>
      </c>
      <c r="E25" s="17" t="s">
        <v>56</v>
      </c>
      <c r="F25" s="17" t="s">
        <v>57</v>
      </c>
      <c r="G25" s="17" t="s">
        <v>23</v>
      </c>
      <c r="H25" s="17" t="s">
        <v>14</v>
      </c>
      <c r="I25" s="17" t="s">
        <v>95</v>
      </c>
      <c r="J25" s="18" t="s">
        <v>93</v>
      </c>
      <c r="K25" s="16">
        <v>0</v>
      </c>
      <c r="L25" s="16">
        <v>0</v>
      </c>
      <c r="M25" s="16" t="str">
        <f t="shared" si="0"/>
        <v/>
      </c>
      <c r="N25" s="14">
        <v>0</v>
      </c>
      <c r="O25" s="14">
        <v>0</v>
      </c>
      <c r="P25" s="14" t="str">
        <f t="shared" si="8"/>
        <v/>
      </c>
      <c r="Q25" s="15">
        <v>0</v>
      </c>
      <c r="R25" s="15">
        <v>0</v>
      </c>
      <c r="S25" s="15" t="str">
        <f t="shared" si="2"/>
        <v/>
      </c>
      <c r="T25" s="14">
        <v>0</v>
      </c>
      <c r="U25" s="14">
        <v>0</v>
      </c>
      <c r="V25" s="14" t="str">
        <f t="shared" si="3"/>
        <v/>
      </c>
      <c r="W25" s="15">
        <v>0</v>
      </c>
      <c r="X25" s="15">
        <v>0</v>
      </c>
      <c r="Y25" s="15" t="str">
        <f t="shared" si="4"/>
        <v/>
      </c>
      <c r="Z25" s="14">
        <v>0</v>
      </c>
      <c r="AA25" s="14">
        <v>0</v>
      </c>
      <c r="AB25" s="14" t="str">
        <f t="shared" si="5"/>
        <v/>
      </c>
      <c r="AC25" s="15">
        <v>0</v>
      </c>
      <c r="AD25" s="15">
        <v>0</v>
      </c>
      <c r="AE25" s="15" t="str">
        <f t="shared" si="6"/>
        <v/>
      </c>
      <c r="AF25" s="20">
        <f>5810/5810</f>
        <v>1</v>
      </c>
      <c r="AG25" s="20">
        <f>1252/5810</f>
        <v>0.21549053356282272</v>
      </c>
      <c r="AH25" s="14">
        <f t="shared" si="7"/>
        <v>21.549053356282272</v>
      </c>
    </row>
    <row r="26" spans="1:34" ht="74.25" customHeight="1" x14ac:dyDescent="0.35">
      <c r="A26" s="5"/>
      <c r="B26" s="17">
        <v>2014</v>
      </c>
      <c r="C26" s="17" t="s">
        <v>25</v>
      </c>
      <c r="D26" s="17" t="s">
        <v>59</v>
      </c>
      <c r="E26" s="17" t="s">
        <v>60</v>
      </c>
      <c r="F26" s="17" t="s">
        <v>61</v>
      </c>
      <c r="G26" s="17" t="s">
        <v>23</v>
      </c>
      <c r="H26" s="17" t="s">
        <v>14</v>
      </c>
      <c r="I26" s="17" t="s">
        <v>95</v>
      </c>
      <c r="J26" s="18" t="s">
        <v>83</v>
      </c>
      <c r="K26" s="16">
        <v>0</v>
      </c>
      <c r="L26" s="16">
        <v>0</v>
      </c>
      <c r="M26" s="16" t="str">
        <f t="shared" si="0"/>
        <v/>
      </c>
      <c r="N26" s="14">
        <v>0</v>
      </c>
      <c r="O26" s="14">
        <v>0</v>
      </c>
      <c r="P26" s="14" t="str">
        <f t="shared" si="8"/>
        <v/>
      </c>
      <c r="Q26" s="15">
        <v>0</v>
      </c>
      <c r="R26" s="15">
        <v>0</v>
      </c>
      <c r="S26" s="15" t="str">
        <f t="shared" si="2"/>
        <v/>
      </c>
      <c r="T26" s="14">
        <v>0</v>
      </c>
      <c r="U26" s="14">
        <v>0</v>
      </c>
      <c r="V26" s="14" t="str">
        <f t="shared" si="3"/>
        <v/>
      </c>
      <c r="W26" s="15">
        <v>0</v>
      </c>
      <c r="X26" s="15">
        <v>0</v>
      </c>
      <c r="Y26" s="15" t="str">
        <f t="shared" si="4"/>
        <v/>
      </c>
      <c r="Z26" s="14">
        <v>0</v>
      </c>
      <c r="AA26" s="14">
        <v>0</v>
      </c>
      <c r="AB26" s="14" t="str">
        <f t="shared" si="5"/>
        <v/>
      </c>
      <c r="AC26" s="15">
        <v>0</v>
      </c>
      <c r="AD26" s="15">
        <v>0</v>
      </c>
      <c r="AE26" s="15">
        <v>0</v>
      </c>
      <c r="AF26" s="20">
        <f>5129/5129</f>
        <v>1</v>
      </c>
      <c r="AG26" s="20">
        <f>1791/5129</f>
        <v>0.34919087541431076</v>
      </c>
      <c r="AH26" s="14">
        <f t="shared" si="7"/>
        <v>34.919087541431075</v>
      </c>
    </row>
    <row r="27" spans="1:34" ht="57" customHeight="1" x14ac:dyDescent="0.35">
      <c r="A27" s="5"/>
      <c r="B27" s="17">
        <v>2014</v>
      </c>
      <c r="C27" s="17" t="s">
        <v>13</v>
      </c>
      <c r="D27" s="17" t="s">
        <v>62</v>
      </c>
      <c r="E27" s="17" t="s">
        <v>62</v>
      </c>
      <c r="F27" s="17" t="s">
        <v>63</v>
      </c>
      <c r="G27" s="17" t="s">
        <v>34</v>
      </c>
      <c r="H27" s="17" t="s">
        <v>14</v>
      </c>
      <c r="I27" s="17" t="s">
        <v>94</v>
      </c>
      <c r="J27" s="18" t="s">
        <v>92</v>
      </c>
      <c r="K27" s="16">
        <v>0</v>
      </c>
      <c r="L27" s="16">
        <v>0</v>
      </c>
      <c r="M27" s="16" t="str">
        <f t="shared" si="0"/>
        <v/>
      </c>
      <c r="N27" s="14">
        <v>0</v>
      </c>
      <c r="O27" s="14">
        <v>0</v>
      </c>
      <c r="P27" s="14" t="str">
        <f t="shared" si="8"/>
        <v/>
      </c>
      <c r="Q27" s="15">
        <v>0</v>
      </c>
      <c r="R27" s="15">
        <v>0</v>
      </c>
      <c r="S27" s="15" t="str">
        <f t="shared" si="2"/>
        <v/>
      </c>
      <c r="T27" s="14">
        <v>0</v>
      </c>
      <c r="U27" s="14">
        <v>0</v>
      </c>
      <c r="V27" s="14" t="str">
        <f t="shared" si="3"/>
        <v/>
      </c>
      <c r="W27" s="15">
        <v>0</v>
      </c>
      <c r="X27" s="15">
        <v>0</v>
      </c>
      <c r="Y27" s="15" t="str">
        <f t="shared" si="4"/>
        <v/>
      </c>
      <c r="Z27" s="14">
        <v>0</v>
      </c>
      <c r="AA27" s="14">
        <v>0</v>
      </c>
      <c r="AB27" s="14" t="str">
        <f t="shared" si="5"/>
        <v/>
      </c>
      <c r="AC27" s="15">
        <v>0</v>
      </c>
      <c r="AD27" s="15">
        <v>0</v>
      </c>
      <c r="AE27" s="15" t="str">
        <f t="shared" si="6"/>
        <v/>
      </c>
      <c r="AF27" s="20">
        <f>1398/1398</f>
        <v>1</v>
      </c>
      <c r="AG27" s="20">
        <f>4253/1398</f>
        <v>3.0422031473533617</v>
      </c>
      <c r="AH27" s="14">
        <f t="shared" si="7"/>
        <v>304.22031473533616</v>
      </c>
    </row>
    <row r="28" spans="1:34" ht="58.5" customHeight="1" x14ac:dyDescent="0.35">
      <c r="A28" s="5"/>
      <c r="B28" s="17">
        <v>2014</v>
      </c>
      <c r="C28" s="17" t="s">
        <v>13</v>
      </c>
      <c r="D28" s="17" t="s">
        <v>64</v>
      </c>
      <c r="E28" s="17" t="s">
        <v>65</v>
      </c>
      <c r="F28" s="17" t="s">
        <v>66</v>
      </c>
      <c r="G28" s="17" t="s">
        <v>34</v>
      </c>
      <c r="H28" s="17" t="s">
        <v>14</v>
      </c>
      <c r="I28" s="17" t="s">
        <v>94</v>
      </c>
      <c r="J28" s="18" t="s">
        <v>93</v>
      </c>
      <c r="K28" s="16">
        <v>0</v>
      </c>
      <c r="L28" s="16">
        <v>0</v>
      </c>
      <c r="M28" s="16" t="str">
        <f t="shared" si="0"/>
        <v/>
      </c>
      <c r="N28" s="14">
        <v>0</v>
      </c>
      <c r="O28" s="14">
        <v>0</v>
      </c>
      <c r="P28" s="14" t="str">
        <f t="shared" si="8"/>
        <v/>
      </c>
      <c r="Q28" s="15">
        <v>0</v>
      </c>
      <c r="R28" s="15">
        <v>0</v>
      </c>
      <c r="S28" s="15" t="str">
        <f t="shared" si="2"/>
        <v/>
      </c>
      <c r="T28" s="14">
        <v>0</v>
      </c>
      <c r="U28" s="14">
        <v>0</v>
      </c>
      <c r="V28" s="14" t="str">
        <f t="shared" si="3"/>
        <v/>
      </c>
      <c r="W28" s="15">
        <v>0</v>
      </c>
      <c r="X28" s="15">
        <v>0</v>
      </c>
      <c r="Y28" s="15" t="str">
        <f t="shared" si="4"/>
        <v/>
      </c>
      <c r="Z28" s="14">
        <v>0</v>
      </c>
      <c r="AA28" s="14">
        <v>0</v>
      </c>
      <c r="AB28" s="14" t="str">
        <f t="shared" si="5"/>
        <v/>
      </c>
      <c r="AC28" s="15">
        <v>0</v>
      </c>
      <c r="AD28" s="15">
        <v>0</v>
      </c>
      <c r="AE28" s="15" t="str">
        <f t="shared" si="6"/>
        <v/>
      </c>
      <c r="AF28" s="20">
        <f>1398/1398</f>
        <v>1</v>
      </c>
      <c r="AG28" s="20">
        <f>4253/1398</f>
        <v>3.0422031473533617</v>
      </c>
      <c r="AH28" s="14">
        <f t="shared" si="7"/>
        <v>304.22031473533616</v>
      </c>
    </row>
    <row r="29" spans="1:34" ht="71.25" customHeight="1" x14ac:dyDescent="0.35">
      <c r="A29" s="5"/>
      <c r="B29" s="17">
        <v>2014</v>
      </c>
      <c r="C29" s="17" t="s">
        <v>13</v>
      </c>
      <c r="D29" s="17" t="s">
        <v>67</v>
      </c>
      <c r="E29" s="17" t="s">
        <v>68</v>
      </c>
      <c r="F29" s="17" t="s">
        <v>69</v>
      </c>
      <c r="G29" s="17" t="s">
        <v>34</v>
      </c>
      <c r="H29" s="17" t="s">
        <v>14</v>
      </c>
      <c r="I29" s="17" t="s">
        <v>94</v>
      </c>
      <c r="J29" s="18" t="s">
        <v>91</v>
      </c>
      <c r="K29" s="16">
        <v>0</v>
      </c>
      <c r="L29" s="16">
        <v>0</v>
      </c>
      <c r="M29" s="16" t="str">
        <f t="shared" si="0"/>
        <v/>
      </c>
      <c r="N29" s="14">
        <v>0</v>
      </c>
      <c r="O29" s="14">
        <v>0</v>
      </c>
      <c r="P29" s="14" t="str">
        <f t="shared" si="8"/>
        <v/>
      </c>
      <c r="Q29" s="15">
        <v>0</v>
      </c>
      <c r="R29" s="15">
        <v>0</v>
      </c>
      <c r="S29" s="15" t="str">
        <f t="shared" si="2"/>
        <v/>
      </c>
      <c r="T29" s="14">
        <v>0</v>
      </c>
      <c r="U29" s="14">
        <v>0</v>
      </c>
      <c r="V29" s="14" t="str">
        <f t="shared" si="3"/>
        <v/>
      </c>
      <c r="W29" s="15">
        <v>0</v>
      </c>
      <c r="X29" s="15">
        <v>0</v>
      </c>
      <c r="Y29" s="15" t="str">
        <f t="shared" si="4"/>
        <v/>
      </c>
      <c r="Z29" s="14">
        <v>0</v>
      </c>
      <c r="AA29" s="14">
        <v>0</v>
      </c>
      <c r="AB29" s="14" t="str">
        <f t="shared" si="5"/>
        <v/>
      </c>
      <c r="AC29" s="15">
        <v>0</v>
      </c>
      <c r="AD29" s="15">
        <v>0</v>
      </c>
      <c r="AE29" s="15" t="str">
        <f t="shared" si="6"/>
        <v/>
      </c>
      <c r="AF29" s="20">
        <v>1</v>
      </c>
      <c r="AG29" s="20">
        <v>1</v>
      </c>
      <c r="AH29" s="14">
        <f t="shared" si="7"/>
        <v>100</v>
      </c>
    </row>
    <row r="30" spans="1:34" ht="37.5" customHeight="1" x14ac:dyDescent="0.35">
      <c r="A30" s="5"/>
      <c r="B30" s="17">
        <v>2014</v>
      </c>
      <c r="C30" s="17" t="s">
        <v>13</v>
      </c>
      <c r="D30" s="17" t="s">
        <v>70</v>
      </c>
      <c r="E30" s="17" t="s">
        <v>70</v>
      </c>
      <c r="F30" s="17" t="s">
        <v>71</v>
      </c>
      <c r="G30" s="17" t="s">
        <v>34</v>
      </c>
      <c r="H30" s="17" t="s">
        <v>35</v>
      </c>
      <c r="I30" s="17" t="s">
        <v>94</v>
      </c>
      <c r="J30" s="18" t="s">
        <v>93</v>
      </c>
      <c r="K30" s="16">
        <v>0</v>
      </c>
      <c r="L30" s="16">
        <v>0</v>
      </c>
      <c r="M30" s="16" t="str">
        <f t="shared" si="0"/>
        <v/>
      </c>
      <c r="N30" s="14">
        <v>0</v>
      </c>
      <c r="O30" s="14">
        <v>0</v>
      </c>
      <c r="P30" s="14" t="str">
        <f t="shared" si="8"/>
        <v/>
      </c>
      <c r="Q30" s="15">
        <v>0</v>
      </c>
      <c r="R30" s="15">
        <v>0</v>
      </c>
      <c r="S30" s="15" t="str">
        <f t="shared" si="2"/>
        <v/>
      </c>
      <c r="T30" s="14">
        <v>0</v>
      </c>
      <c r="U30" s="14">
        <v>0</v>
      </c>
      <c r="V30" s="14" t="str">
        <f t="shared" si="3"/>
        <v/>
      </c>
      <c r="W30" s="15">
        <v>0</v>
      </c>
      <c r="X30" s="15">
        <v>0</v>
      </c>
      <c r="Y30" s="15" t="str">
        <f t="shared" si="4"/>
        <v/>
      </c>
      <c r="Z30" s="14">
        <v>0</v>
      </c>
      <c r="AA30" s="14">
        <v>0</v>
      </c>
      <c r="AB30" s="14" t="str">
        <f t="shared" si="5"/>
        <v/>
      </c>
      <c r="AC30" s="15">
        <v>0</v>
      </c>
      <c r="AD30" s="15">
        <v>0</v>
      </c>
      <c r="AE30" s="15" t="str">
        <f t="shared" si="6"/>
        <v/>
      </c>
      <c r="AF30" s="14">
        <f>(1398*100)/1398</f>
        <v>100</v>
      </c>
      <c r="AG30" s="14">
        <f>(4253*110)/4253</f>
        <v>110</v>
      </c>
      <c r="AH30" s="14">
        <f t="shared" si="7"/>
        <v>110.00000000000001</v>
      </c>
    </row>
    <row r="31" spans="1:34" ht="49.5" customHeight="1" x14ac:dyDescent="0.35">
      <c r="A31" s="5"/>
      <c r="B31" s="17">
        <v>2014</v>
      </c>
      <c r="C31" s="17" t="s">
        <v>13</v>
      </c>
      <c r="D31" s="17" t="s">
        <v>72</v>
      </c>
      <c r="E31" s="17" t="s">
        <v>73</v>
      </c>
      <c r="F31" s="17" t="s">
        <v>74</v>
      </c>
      <c r="G31" s="17" t="s">
        <v>34</v>
      </c>
      <c r="H31" s="17" t="s">
        <v>35</v>
      </c>
      <c r="I31" s="17" t="s">
        <v>94</v>
      </c>
      <c r="J31" s="18" t="s">
        <v>93</v>
      </c>
      <c r="K31" s="16">
        <v>0</v>
      </c>
      <c r="L31" s="16">
        <v>0</v>
      </c>
      <c r="M31" s="16" t="str">
        <f t="shared" si="0"/>
        <v/>
      </c>
      <c r="N31" s="14">
        <v>0</v>
      </c>
      <c r="O31" s="14">
        <v>0</v>
      </c>
      <c r="P31" s="14" t="str">
        <f t="shared" si="8"/>
        <v/>
      </c>
      <c r="Q31" s="15">
        <v>0</v>
      </c>
      <c r="R31" s="15">
        <v>0</v>
      </c>
      <c r="S31" s="15" t="str">
        <f t="shared" si="2"/>
        <v/>
      </c>
      <c r="T31" s="14">
        <v>0</v>
      </c>
      <c r="U31" s="14">
        <v>0</v>
      </c>
      <c r="V31" s="14" t="str">
        <f t="shared" si="3"/>
        <v/>
      </c>
      <c r="W31" s="15">
        <v>0</v>
      </c>
      <c r="X31" s="15">
        <v>0</v>
      </c>
      <c r="Y31" s="15" t="str">
        <f t="shared" si="4"/>
        <v/>
      </c>
      <c r="Z31" s="14">
        <v>0</v>
      </c>
      <c r="AA31" s="14">
        <v>0</v>
      </c>
      <c r="AB31" s="14" t="str">
        <f t="shared" si="5"/>
        <v/>
      </c>
      <c r="AC31" s="15">
        <v>0</v>
      </c>
      <c r="AD31" s="15">
        <v>0</v>
      </c>
      <c r="AE31" s="15" t="str">
        <f t="shared" si="6"/>
        <v/>
      </c>
      <c r="AF31" s="14">
        <v>60</v>
      </c>
      <c r="AG31" s="14">
        <f>(63*100)/110</f>
        <v>57.272727272727273</v>
      </c>
      <c r="AH31" s="14">
        <f t="shared" si="7"/>
        <v>95.454545454545453</v>
      </c>
    </row>
    <row r="32" spans="1:34" ht="61.5" customHeight="1" x14ac:dyDescent="0.35">
      <c r="A32" s="5"/>
      <c r="B32" s="17">
        <v>2014</v>
      </c>
      <c r="C32" s="17" t="s">
        <v>13</v>
      </c>
      <c r="D32" s="17" t="s">
        <v>75</v>
      </c>
      <c r="E32" s="17" t="s">
        <v>76</v>
      </c>
      <c r="F32" s="17" t="s">
        <v>77</v>
      </c>
      <c r="G32" s="17" t="s">
        <v>34</v>
      </c>
      <c r="H32" s="17" t="s">
        <v>14</v>
      </c>
      <c r="I32" s="17" t="s">
        <v>94</v>
      </c>
      <c r="J32" s="18" t="s">
        <v>93</v>
      </c>
      <c r="K32" s="16">
        <v>0</v>
      </c>
      <c r="L32" s="16">
        <v>0</v>
      </c>
      <c r="M32" s="16" t="str">
        <f t="shared" si="0"/>
        <v/>
      </c>
      <c r="N32" s="14">
        <v>0</v>
      </c>
      <c r="O32" s="14">
        <v>0</v>
      </c>
      <c r="P32" s="14" t="str">
        <f t="shared" si="8"/>
        <v/>
      </c>
      <c r="Q32" s="15">
        <v>0</v>
      </c>
      <c r="R32" s="15">
        <v>0</v>
      </c>
      <c r="S32" s="15" t="str">
        <f t="shared" si="2"/>
        <v/>
      </c>
      <c r="T32" s="14">
        <v>0</v>
      </c>
      <c r="U32" s="14">
        <v>0</v>
      </c>
      <c r="V32" s="14" t="str">
        <f t="shared" si="3"/>
        <v/>
      </c>
      <c r="W32" s="15">
        <v>0</v>
      </c>
      <c r="X32" s="15">
        <v>0</v>
      </c>
      <c r="Y32" s="15" t="str">
        <f t="shared" si="4"/>
        <v/>
      </c>
      <c r="Z32" s="14">
        <v>0</v>
      </c>
      <c r="AA32" s="14">
        <v>0</v>
      </c>
      <c r="AB32" s="14" t="str">
        <f t="shared" si="5"/>
        <v/>
      </c>
      <c r="AC32" s="15">
        <v>0</v>
      </c>
      <c r="AD32" s="15">
        <v>0</v>
      </c>
      <c r="AE32" s="15" t="str">
        <f t="shared" si="6"/>
        <v/>
      </c>
      <c r="AF32" s="20">
        <f>1012/1012</f>
        <v>1</v>
      </c>
      <c r="AG32" s="20">
        <f>345/1012</f>
        <v>0.34090909090909088</v>
      </c>
      <c r="AH32" s="14">
        <f t="shared" si="7"/>
        <v>34.090909090909086</v>
      </c>
    </row>
    <row r="33" spans="1:34" ht="35.25" customHeight="1" x14ac:dyDescent="0.35">
      <c r="A33" s="5"/>
      <c r="B33" s="17">
        <v>2014</v>
      </c>
      <c r="C33" s="17" t="s">
        <v>38</v>
      </c>
      <c r="D33" s="17" t="s">
        <v>79</v>
      </c>
      <c r="E33" s="17" t="s">
        <v>80</v>
      </c>
      <c r="F33" s="17" t="s">
        <v>81</v>
      </c>
      <c r="G33" s="17" t="s">
        <v>78</v>
      </c>
      <c r="H33" s="17" t="s">
        <v>14</v>
      </c>
      <c r="I33" s="17" t="s">
        <v>94</v>
      </c>
      <c r="J33" s="18" t="s">
        <v>93</v>
      </c>
      <c r="K33" s="16">
        <v>0</v>
      </c>
      <c r="L33" s="16">
        <v>0</v>
      </c>
      <c r="M33" s="16" t="str">
        <f t="shared" si="0"/>
        <v/>
      </c>
      <c r="N33" s="14">
        <v>0</v>
      </c>
      <c r="O33" s="14">
        <v>0</v>
      </c>
      <c r="P33" s="14" t="str">
        <f t="shared" si="8"/>
        <v/>
      </c>
      <c r="Q33" s="15">
        <v>0</v>
      </c>
      <c r="R33" s="15">
        <v>0</v>
      </c>
      <c r="S33" s="15" t="str">
        <f t="shared" si="2"/>
        <v/>
      </c>
      <c r="T33" s="14">
        <v>0</v>
      </c>
      <c r="U33" s="14">
        <v>0</v>
      </c>
      <c r="V33" s="14" t="str">
        <f t="shared" si="3"/>
        <v/>
      </c>
      <c r="W33" s="15">
        <v>0</v>
      </c>
      <c r="X33" s="15">
        <v>0</v>
      </c>
      <c r="Y33" s="15" t="str">
        <f t="shared" si="4"/>
        <v/>
      </c>
      <c r="Z33" s="14">
        <v>0</v>
      </c>
      <c r="AA33" s="14">
        <v>0</v>
      </c>
      <c r="AB33" s="14" t="str">
        <f t="shared" si="5"/>
        <v/>
      </c>
      <c r="AC33" s="15">
        <v>0</v>
      </c>
      <c r="AD33" s="15">
        <v>0</v>
      </c>
      <c r="AE33" s="15" t="str">
        <f t="shared" si="6"/>
        <v/>
      </c>
      <c r="AF33" s="20">
        <f>1398/1398</f>
        <v>1</v>
      </c>
      <c r="AG33" s="20">
        <f>2829/1398</f>
        <v>2.0236051502145922</v>
      </c>
      <c r="AH33" s="14">
        <f t="shared" si="7"/>
        <v>202.36051502145921</v>
      </c>
    </row>
    <row r="34" spans="1:34" s="5" customFormat="1" ht="21" x14ac:dyDescent="0.35"/>
    <row r="35" spans="1:34" s="5" customFormat="1" ht="21" x14ac:dyDescent="0.35"/>
    <row r="36" spans="1:34" s="5" customFormat="1" ht="21" x14ac:dyDescent="0.35"/>
    <row r="37" spans="1:34" s="5" customFormat="1" ht="21" x14ac:dyDescent="0.35"/>
    <row r="38" spans="1:34" s="5" customFormat="1" ht="21" x14ac:dyDescent="0.35"/>
    <row r="39" spans="1:34" s="5" customFormat="1" ht="21" x14ac:dyDescent="0.35"/>
  </sheetData>
  <sheetProtection password="CE2E" sheet="1" objects="1" scenarios="1"/>
  <mergeCells count="21">
    <mergeCell ref="AC10:AE10"/>
    <mergeCell ref="J10:J11"/>
    <mergeCell ref="AF10:AH10"/>
    <mergeCell ref="N10:P10"/>
    <mergeCell ref="Q10:S10"/>
    <mergeCell ref="T10:V10"/>
    <mergeCell ref="W10:Y10"/>
    <mergeCell ref="Z10:AB10"/>
    <mergeCell ref="K10:M10"/>
    <mergeCell ref="B6:C6"/>
    <mergeCell ref="B7:C7"/>
    <mergeCell ref="B10:B11"/>
    <mergeCell ref="I10:I11"/>
    <mergeCell ref="C10:C11"/>
    <mergeCell ref="D10:D11"/>
    <mergeCell ref="E10:E11"/>
    <mergeCell ref="F10:F11"/>
    <mergeCell ref="G10:G11"/>
    <mergeCell ref="D6:K6"/>
    <mergeCell ref="D7:K7"/>
    <mergeCell ref="H10:H11"/>
  </mergeCells>
  <pageMargins left="0.25" right="0.25" top="0.75" bottom="0.75" header="0.3" footer="0.3"/>
  <pageSetup paperSize="5" scale="2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U009 PCC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Elena Meza Martinez</dc:creator>
  <cp:lastModifiedBy>Severino Mendoza Nuñez</cp:lastModifiedBy>
  <cp:lastPrinted>2015-04-14T19:50:25Z</cp:lastPrinted>
  <dcterms:created xsi:type="dcterms:W3CDTF">2014-07-10T00:25:36Z</dcterms:created>
  <dcterms:modified xsi:type="dcterms:W3CDTF">2015-04-27T19:50:11Z</dcterms:modified>
</cp:coreProperties>
</file>